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22980" windowHeight="9264"/>
  </bookViews>
  <sheets>
    <sheet name="гос.зад на 2024 год " sheetId="9" r:id="rId1"/>
    <sheet name="Закупки гос.задание на 2024 год" sheetId="1" r:id="rId2"/>
    <sheet name="обоснования гос.зад 2024 " sheetId="28" r:id="rId3"/>
    <sheet name="платные на 2024 год " sheetId="11" r:id="rId4"/>
    <sheet name="Закупки платные на 2024 год" sheetId="30" r:id="rId5"/>
    <sheet name="обоснования плат 2024" sheetId="15" r:id="rId6"/>
    <sheet name="иные субсидии 2024 год " sheetId="10" r:id="rId7"/>
    <sheet name="Закупки иные на 2024 год " sheetId="37" r:id="rId8"/>
    <sheet name="НацПрЗакупки иные на 2024 год  " sheetId="13" r:id="rId9"/>
    <sheet name="обоснования иные 2024 " sheetId="29" r:id="rId10"/>
    <sheet name="гос.задание на 2025-2026 год " sheetId="5" r:id="rId11"/>
    <sheet name="Закупки гос.зад на 2025-2026" sheetId="17" r:id="rId12"/>
    <sheet name="обоснования гос.зад 2025" sheetId="24" r:id="rId13"/>
    <sheet name="обоснования гос.зад 2026" sheetId="25" r:id="rId14"/>
    <sheet name="платные на 2025-2026 год" sheetId="6" r:id="rId15"/>
    <sheet name="Закупки платные на 2025-2026" sheetId="18" r:id="rId16"/>
    <sheet name="обоснования плат 2025" sheetId="26" r:id="rId17"/>
    <sheet name="обоснования плат 2026" sheetId="27" r:id="rId18"/>
    <sheet name="иные субсидии 2025-2026" sheetId="20" r:id="rId19"/>
    <sheet name="Закупки иные на 2025-2026" sheetId="19" r:id="rId20"/>
    <sheet name="ОБОСНОВАНИЯ гос.зад. 2024" sheetId="14" r:id="rId21"/>
    <sheet name="ОБОСНОВАНИЯ платные 2024" sheetId="31" r:id="rId22"/>
    <sheet name="ОБОСНОВАНИЯ гос.зад. 2025" sheetId="32" r:id="rId23"/>
    <sheet name="ОБОСНОВАНИЯ платные 2025" sheetId="33" r:id="rId24"/>
    <sheet name="ОБОСНОВАНИЯ гос.зад. 2026" sheetId="34" r:id="rId25"/>
    <sheet name="ОБОСНОВАНИЯ платные 2026" sheetId="35" r:id="rId26"/>
    <sheet name="Лист1" sheetId="36" r:id="rId27"/>
  </sheets>
  <definedNames>
    <definedName name="_xlnm._FilterDatabase" localSheetId="11" hidden="1">'Закупки гос.зад на 2025-2026'!$A$8:$F$59</definedName>
    <definedName name="_xlnm._FilterDatabase" localSheetId="1" hidden="1">'Закупки гос.задание на 2024 год'!$A$8:$F$59</definedName>
    <definedName name="_xlnm._FilterDatabase" localSheetId="7" hidden="1">'Закупки иные на 2024 год '!$A$8:$F$59</definedName>
    <definedName name="_xlnm._FilterDatabase" localSheetId="19" hidden="1">'Закупки иные на 2025-2026'!$A$8:$F$58</definedName>
    <definedName name="_xlnm._FilterDatabase" localSheetId="4" hidden="1">'Закупки платные на 2024 год'!$A$8:$F$59</definedName>
    <definedName name="_xlnm._FilterDatabase" localSheetId="15" hidden="1">'Закупки платные на 2025-2026'!$A$8:$F$59</definedName>
    <definedName name="_xlnm._FilterDatabase" localSheetId="8" hidden="1">'НацПрЗакупки иные на 2024 год  '!$A$8:$F$57</definedName>
    <definedName name="_xlnm.Print_Titles" localSheetId="0">'гос.зад на 2024 год '!$7:$7</definedName>
    <definedName name="_xlnm.Print_Titles" localSheetId="10">'гос.задание на 2025-2026 год '!$7:$7</definedName>
    <definedName name="_xlnm.Print_Titles" localSheetId="11">'Закупки гос.зад на 2025-2026'!$8:$8</definedName>
    <definedName name="_xlnm.Print_Titles" localSheetId="1">'Закупки гос.задание на 2024 год'!$8:$8</definedName>
    <definedName name="_xlnm.Print_Titles" localSheetId="7">'Закупки иные на 2024 год '!$8:$8</definedName>
    <definedName name="_xlnm.Print_Titles" localSheetId="19">'Закупки иные на 2025-2026'!$8:$8</definedName>
    <definedName name="_xlnm.Print_Titles" localSheetId="4">'Закупки платные на 2024 год'!$8:$8</definedName>
    <definedName name="_xlnm.Print_Titles" localSheetId="15">'Закупки платные на 2025-2026'!$8:$8</definedName>
    <definedName name="_xlnm.Print_Titles" localSheetId="6">'иные субсидии 2024 год '!$7:$7</definedName>
    <definedName name="_xlnm.Print_Titles" localSheetId="18">'иные субсидии 2025-2026'!$7:$7</definedName>
    <definedName name="_xlnm.Print_Titles" localSheetId="8">'НацПрЗакупки иные на 2024 год  '!$8:$8</definedName>
    <definedName name="_xlnm.Print_Titles" localSheetId="3">'платные на 2024 год '!$7:$7</definedName>
    <definedName name="_xlnm.Print_Titles" localSheetId="14">'платные на 2025-2026 год'!$7:$7</definedName>
    <definedName name="_xlnm.Print_Area" localSheetId="0">'гос.зад на 2024 год '!$A$1:$F$131</definedName>
    <definedName name="_xlnm.Print_Area" localSheetId="10">'гос.задание на 2025-2026 год '!$A$1:$I$125</definedName>
    <definedName name="_xlnm.Print_Area" localSheetId="6">'иные субсидии 2024 год '!$A$1:$F$120</definedName>
    <definedName name="_xlnm.Print_Area" localSheetId="18">'иные субсидии 2025-2026'!$A$1:$I$120</definedName>
    <definedName name="_xlnm.Print_Area" localSheetId="2">'обоснования гос.зад 2024 '!$A$1:$K$461</definedName>
    <definedName name="_xlnm.Print_Area" localSheetId="12">'обоснования гос.зад 2025'!$A$1:$K$460</definedName>
    <definedName name="_xlnm.Print_Area" localSheetId="13">'обоснования гос.зад 2026'!$A$1:$K$461</definedName>
    <definedName name="_xlnm.Print_Area" localSheetId="9">'обоснования иные 2024 '!$A$1:$K$461</definedName>
    <definedName name="_xlnm.Print_Area" localSheetId="5">'обоснования плат 2024'!$A$1:$K$458</definedName>
    <definedName name="_xlnm.Print_Area" localSheetId="16">'обоснования плат 2025'!$A$1:$K$460</definedName>
    <definedName name="_xlnm.Print_Area" localSheetId="17">'обоснования плат 2026'!$A$1:$K$459</definedName>
    <definedName name="_xlnm.Print_Area" localSheetId="3">'платные на 2024 год '!$A$1:$F$130</definedName>
    <definedName name="_xlnm.Print_Area" localSheetId="14">'платные на 2025-2026 год'!$A$1:$I$130</definedName>
  </definedNames>
  <calcPr calcId="145621"/>
</workbook>
</file>

<file path=xl/calcChain.xml><?xml version="1.0" encoding="utf-8"?>
<calcChain xmlns="http://schemas.openxmlformats.org/spreadsheetml/2006/main">
  <c r="F426" i="35" l="1"/>
  <c r="F425" i="35"/>
  <c r="F427" i="35" s="1"/>
  <c r="F362" i="35"/>
  <c r="F345" i="35"/>
  <c r="F374" i="34" l="1"/>
  <c r="F354" i="34"/>
  <c r="F326" i="34"/>
  <c r="F325" i="34"/>
  <c r="F324" i="34"/>
  <c r="F323" i="34"/>
  <c r="F322" i="34"/>
  <c r="F321" i="34"/>
  <c r="F320" i="34"/>
  <c r="F303" i="34"/>
  <c r="F302" i="34"/>
  <c r="F301" i="34"/>
  <c r="F134" i="34"/>
  <c r="D126" i="34"/>
  <c r="A126" i="34"/>
  <c r="C117" i="34"/>
  <c r="G117" i="34" s="1"/>
  <c r="C116" i="34"/>
  <c r="G116" i="34" s="1"/>
  <c r="C115" i="34"/>
  <c r="G115" i="34" s="1"/>
  <c r="C114" i="34"/>
  <c r="G114" i="34" s="1"/>
  <c r="C113" i="34"/>
  <c r="G113" i="34" s="1"/>
  <c r="C112" i="34"/>
  <c r="G112" i="34" s="1"/>
  <c r="G118" i="34" l="1"/>
  <c r="C118" i="34" s="1"/>
  <c r="F425" i="33"/>
  <c r="F424" i="33"/>
  <c r="F426" i="33" s="1"/>
  <c r="F361" i="33"/>
  <c r="F344" i="33"/>
  <c r="F372" i="32" l="1"/>
  <c r="F352" i="32"/>
  <c r="F301" i="32"/>
  <c r="F300" i="32"/>
  <c r="F299" i="32"/>
  <c r="F134" i="32"/>
  <c r="D126" i="32"/>
  <c r="C117" i="32"/>
  <c r="G117" i="32" s="1"/>
  <c r="C116" i="32"/>
  <c r="G116" i="32" s="1"/>
  <c r="C115" i="32"/>
  <c r="G115" i="32" s="1"/>
  <c r="G114" i="32"/>
  <c r="C114" i="32"/>
  <c r="C113" i="32"/>
  <c r="G113" i="32" s="1"/>
  <c r="C112" i="32"/>
  <c r="G112" i="32" s="1"/>
  <c r="G118" i="32" l="1"/>
  <c r="C118" i="32" s="1"/>
  <c r="F440" i="35"/>
  <c r="F451" i="34" l="1"/>
  <c r="F439" i="33" l="1"/>
  <c r="F449" i="32" l="1"/>
  <c r="F439" i="31" l="1"/>
  <c r="F453" i="14" l="1"/>
  <c r="G87" i="19" l="1"/>
  <c r="D87" i="19"/>
  <c r="G86" i="19"/>
  <c r="D86" i="19"/>
  <c r="G40" i="19"/>
  <c r="D40" i="19"/>
  <c r="G39" i="19"/>
  <c r="D39" i="19"/>
  <c r="G54" i="20" l="1"/>
  <c r="D54" i="20"/>
  <c r="G53" i="20"/>
  <c r="D53" i="20"/>
  <c r="G88" i="18" l="1"/>
  <c r="D88" i="18"/>
  <c r="G87" i="18"/>
  <c r="D87" i="18"/>
  <c r="G40" i="18"/>
  <c r="D40" i="18"/>
  <c r="G39" i="18"/>
  <c r="D39" i="18"/>
  <c r="G64" i="6" l="1"/>
  <c r="D64" i="6"/>
  <c r="G63" i="6"/>
  <c r="D63" i="6"/>
  <c r="G88" i="17"/>
  <c r="D88" i="17"/>
  <c r="G87" i="17"/>
  <c r="D87" i="17"/>
  <c r="G40" i="17"/>
  <c r="D40" i="17"/>
  <c r="G39" i="17"/>
  <c r="D39" i="17"/>
  <c r="G59" i="5" l="1"/>
  <c r="D59" i="5"/>
  <c r="G58" i="5"/>
  <c r="D58" i="5"/>
  <c r="D88" i="37" l="1"/>
  <c r="D87" i="37"/>
  <c r="D40" i="37"/>
  <c r="D39" i="37"/>
  <c r="D54" i="10"/>
  <c r="D53" i="10"/>
  <c r="D88" i="30" l="1"/>
  <c r="D87" i="30"/>
  <c r="D40" i="30"/>
  <c r="D39" i="30"/>
  <c r="D64" i="11" l="1"/>
  <c r="D63" i="11"/>
  <c r="E40" i="1" l="1"/>
  <c r="D40" i="1" s="1"/>
  <c r="E39" i="1"/>
  <c r="D39" i="1"/>
  <c r="E38" i="1"/>
  <c r="D38" i="1"/>
  <c r="D59" i="9" l="1"/>
  <c r="D58" i="9"/>
  <c r="G59" i="20" l="1"/>
  <c r="D59" i="20"/>
  <c r="G58" i="20"/>
  <c r="D58" i="20"/>
  <c r="G69" i="6"/>
  <c r="D69" i="6"/>
  <c r="G68" i="6"/>
  <c r="D68" i="6"/>
  <c r="G64" i="5"/>
  <c r="D64" i="5"/>
  <c r="G63" i="5"/>
  <c r="D63" i="5"/>
  <c r="D59" i="10" l="1"/>
  <c r="D58" i="10"/>
  <c r="D69" i="11"/>
  <c r="D68" i="11"/>
  <c r="D64" i="9"/>
  <c r="D63" i="9"/>
  <c r="F303" i="14" l="1"/>
  <c r="C117" i="14" l="1"/>
  <c r="G117" i="14" s="1"/>
  <c r="C116" i="14"/>
  <c r="G116" i="14" s="1"/>
  <c r="C115" i="14"/>
  <c r="G115" i="14" s="1"/>
  <c r="C114" i="14"/>
  <c r="G114" i="14" s="1"/>
  <c r="C113" i="14"/>
  <c r="G113" i="14" s="1"/>
  <c r="C112" i="14"/>
  <c r="G112" i="14" s="1"/>
  <c r="G118" i="14" l="1"/>
  <c r="C118" i="14" l="1"/>
  <c r="D126" i="14"/>
  <c r="F408" i="35"/>
  <c r="F419" i="34" l="1"/>
  <c r="F407" i="33" l="1"/>
  <c r="F417" i="32" l="1"/>
  <c r="F407" i="31" l="1"/>
  <c r="F421" i="14" l="1"/>
  <c r="G99" i="20" l="1"/>
  <c r="D99" i="20"/>
  <c r="G98" i="20"/>
  <c r="D98" i="20"/>
  <c r="G109" i="6"/>
  <c r="D109" i="6"/>
  <c r="G108" i="6"/>
  <c r="D108" i="6"/>
  <c r="G104" i="5"/>
  <c r="D104" i="5"/>
  <c r="G103" i="5"/>
  <c r="D103" i="5"/>
  <c r="D99" i="10" l="1"/>
  <c r="D98" i="10"/>
  <c r="D108" i="11"/>
  <c r="D104" i="9"/>
  <c r="D103" i="9"/>
  <c r="F456" i="35" l="1"/>
  <c r="F467" i="34"/>
  <c r="F455" i="33"/>
  <c r="F465" i="32"/>
  <c r="F455" i="31"/>
  <c r="F468" i="14"/>
  <c r="F439" i="27"/>
  <c r="F440" i="26"/>
  <c r="F441" i="25"/>
  <c r="F440" i="24"/>
  <c r="F441" i="29"/>
  <c r="F439" i="15"/>
  <c r="F441" i="28" l="1"/>
  <c r="F11" i="14" l="1"/>
  <c r="F26" i="14"/>
  <c r="F92" i="14"/>
  <c r="F93" i="14"/>
  <c r="F94" i="14"/>
  <c r="A126" i="14"/>
  <c r="F134" i="14"/>
  <c r="F142" i="14"/>
  <c r="F150" i="14"/>
  <c r="F158" i="14"/>
  <c r="F166" i="14"/>
  <c r="F172" i="14"/>
  <c r="F181" i="14"/>
  <c r="F187" i="14"/>
  <c r="F193" i="14"/>
  <c r="F200" i="14"/>
  <c r="F205" i="14"/>
  <c r="F212" i="14"/>
  <c r="F244" i="14"/>
  <c r="F251" i="14"/>
  <c r="F258" i="14"/>
  <c r="F293" i="14"/>
  <c r="F302" i="14"/>
  <c r="F304" i="14" s="1"/>
  <c r="F312" i="14"/>
  <c r="F313" i="14"/>
  <c r="F321" i="14"/>
  <c r="F322" i="14"/>
  <c r="F323" i="14"/>
  <c r="F324" i="14"/>
  <c r="F325" i="14"/>
  <c r="F326" i="14"/>
  <c r="F335" i="14"/>
  <c r="F336" i="14"/>
  <c r="F355" i="14"/>
  <c r="F375" i="14"/>
  <c r="F392" i="14"/>
  <c r="F393" i="14"/>
  <c r="F394" i="14"/>
  <c r="F395" i="14"/>
  <c r="F403" i="14"/>
  <c r="F404" i="14"/>
  <c r="F412" i="14"/>
  <c r="F429" i="14"/>
  <c r="F431" i="14"/>
  <c r="F433" i="14"/>
  <c r="F435" i="14"/>
  <c r="F437" i="14"/>
  <c r="F442" i="14"/>
  <c r="F444" i="14"/>
  <c r="F460" i="14"/>
  <c r="F477" i="14"/>
  <c r="G85" i="19" l="1"/>
  <c r="D85" i="19"/>
  <c r="G52" i="20"/>
  <c r="D52" i="20"/>
  <c r="G38" i="18"/>
  <c r="D38" i="18"/>
  <c r="G62" i="6"/>
  <c r="D62" i="6"/>
  <c r="G38" i="17"/>
  <c r="D38" i="17"/>
  <c r="G57" i="5"/>
  <c r="D57" i="5"/>
  <c r="D38" i="37"/>
  <c r="D52" i="10"/>
  <c r="D38" i="30"/>
  <c r="D62" i="11"/>
  <c r="D57" i="9"/>
  <c r="F431" i="35" l="1"/>
  <c r="F429" i="35"/>
  <c r="F424" i="35"/>
  <c r="F422" i="35"/>
  <c r="F420" i="35"/>
  <c r="F418" i="35"/>
  <c r="F416" i="35"/>
  <c r="F430" i="33"/>
  <c r="F428" i="33"/>
  <c r="F423" i="33"/>
  <c r="F421" i="33"/>
  <c r="F419" i="33"/>
  <c r="F417" i="33"/>
  <c r="F415" i="33"/>
  <c r="F318" i="35"/>
  <c r="F317" i="35"/>
  <c r="F316" i="35"/>
  <c r="F315" i="35"/>
  <c r="F314" i="35"/>
  <c r="F313" i="35"/>
  <c r="F319" i="35" s="1"/>
  <c r="F317" i="33"/>
  <c r="F316" i="33"/>
  <c r="F315" i="33"/>
  <c r="F314" i="33"/>
  <c r="F313" i="33"/>
  <c r="F312" i="33"/>
  <c r="F318" i="33" s="1"/>
  <c r="F442" i="34" l="1"/>
  <c r="F440" i="34"/>
  <c r="F435" i="34"/>
  <c r="F433" i="34"/>
  <c r="F431" i="34"/>
  <c r="F429" i="34"/>
  <c r="F427" i="34"/>
  <c r="F440" i="32"/>
  <c r="F438" i="32"/>
  <c r="F433" i="32"/>
  <c r="F431" i="32"/>
  <c r="F429" i="32"/>
  <c r="F427" i="32"/>
  <c r="F425" i="32"/>
  <c r="A126" i="32" l="1"/>
  <c r="E97" i="9" l="1"/>
  <c r="F207" i="35" l="1"/>
  <c r="F213" i="34" l="1"/>
  <c r="F207" i="33" l="1"/>
  <c r="F212" i="32" l="1"/>
  <c r="F206" i="31" l="1"/>
  <c r="G57" i="20" l="1"/>
  <c r="D57" i="20"/>
  <c r="G67" i="6"/>
  <c r="D67" i="6"/>
  <c r="G62" i="5"/>
  <c r="D62" i="5"/>
  <c r="D57" i="10" l="1"/>
  <c r="D62" i="9"/>
  <c r="D67" i="11"/>
  <c r="F189" i="29" l="1"/>
  <c r="F183" i="29"/>
  <c r="F188" i="35" l="1"/>
  <c r="F193" i="34" l="1"/>
  <c r="F188" i="33" l="1"/>
  <c r="F193" i="32" l="1"/>
  <c r="F189" i="31" l="1"/>
  <c r="G64" i="20" l="1"/>
  <c r="D64" i="20"/>
  <c r="G74" i="6"/>
  <c r="F183" i="27" s="1"/>
  <c r="D74" i="6"/>
  <c r="F183" i="26" s="1"/>
  <c r="G69" i="5"/>
  <c r="F183" i="25" s="1"/>
  <c r="D69" i="5"/>
  <c r="F183" i="24" s="1"/>
  <c r="D74" i="11" l="1"/>
  <c r="F183" i="15" s="1"/>
  <c r="D64" i="10"/>
  <c r="D69" i="9"/>
  <c r="F183" i="28" s="1"/>
  <c r="F425" i="31" l="1"/>
  <c r="F424" i="31"/>
  <c r="F423" i="31"/>
  <c r="F448" i="27" l="1"/>
  <c r="F449" i="26"/>
  <c r="F450" i="25"/>
  <c r="F449" i="24"/>
  <c r="F450" i="29"/>
  <c r="F448" i="15"/>
  <c r="F450" i="28"/>
  <c r="F465" i="35" l="1"/>
  <c r="F476" i="34"/>
  <c r="F464" i="33"/>
  <c r="F474" i="32"/>
  <c r="F464" i="31"/>
  <c r="G85" i="20"/>
  <c r="D85" i="20"/>
  <c r="G95" i="6"/>
  <c r="D95" i="6"/>
  <c r="G90" i="5"/>
  <c r="D90" i="5"/>
  <c r="D85" i="10"/>
  <c r="D95" i="11"/>
  <c r="D90" i="9"/>
  <c r="E12" i="5" l="1"/>
  <c r="H12" i="5" l="1"/>
  <c r="I12" i="5"/>
  <c r="F12" i="5"/>
  <c r="D12" i="5"/>
  <c r="G12" i="5" l="1"/>
  <c r="G15" i="5"/>
  <c r="D15" i="5"/>
  <c r="G14" i="5"/>
  <c r="D14" i="5"/>
  <c r="G81" i="20"/>
  <c r="D81" i="20"/>
  <c r="G91" i="6"/>
  <c r="D91" i="6"/>
  <c r="G86" i="5"/>
  <c r="D86" i="5"/>
  <c r="D81" i="10" l="1"/>
  <c r="D91" i="11"/>
  <c r="D86" i="9"/>
  <c r="F26" i="35" l="1"/>
  <c r="F26" i="33"/>
  <c r="F344" i="31"/>
  <c r="F320" i="32" l="1"/>
  <c r="G42" i="5" l="1"/>
  <c r="E102" i="11" l="1"/>
  <c r="E12" i="9" l="1"/>
  <c r="D12" i="9" s="1"/>
  <c r="D15" i="9"/>
  <c r="F316" i="28" l="1"/>
  <c r="F323" i="32"/>
  <c r="F317" i="31"/>
  <c r="E197" i="11"/>
  <c r="D197" i="11" s="1"/>
  <c r="E198" i="9"/>
  <c r="D198" i="9" s="1"/>
  <c r="G76" i="19" l="1"/>
  <c r="D76" i="19"/>
  <c r="G29" i="19"/>
  <c r="D29" i="19"/>
  <c r="H187" i="20"/>
  <c r="G187" i="20" s="1"/>
  <c r="E187" i="20"/>
  <c r="D187" i="20" s="1"/>
  <c r="G142" i="20"/>
  <c r="D142" i="20"/>
  <c r="G40" i="20"/>
  <c r="D40" i="20"/>
  <c r="I77" i="18"/>
  <c r="F77" i="18"/>
  <c r="I29" i="18"/>
  <c r="H29" i="18"/>
  <c r="F29" i="18"/>
  <c r="E29" i="18"/>
  <c r="H197" i="6"/>
  <c r="H77" i="18" s="1"/>
  <c r="E197" i="6"/>
  <c r="D197" i="6" s="1"/>
  <c r="G152" i="6"/>
  <c r="D152" i="6"/>
  <c r="G50" i="6"/>
  <c r="F314" i="27" s="1"/>
  <c r="D50" i="6"/>
  <c r="F315" i="26" s="1"/>
  <c r="I77" i="17"/>
  <c r="F77" i="17"/>
  <c r="H29" i="17"/>
  <c r="I29" i="17"/>
  <c r="F29" i="17"/>
  <c r="E29" i="17"/>
  <c r="H192" i="5"/>
  <c r="H77" i="17" s="1"/>
  <c r="E192" i="5"/>
  <c r="D192" i="5" s="1"/>
  <c r="G147" i="5"/>
  <c r="D147" i="5"/>
  <c r="G44" i="5"/>
  <c r="F315" i="25" s="1"/>
  <c r="D44" i="5"/>
  <c r="F314" i="24" s="1"/>
  <c r="G45" i="5"/>
  <c r="F316" i="25" s="1"/>
  <c r="D45" i="5"/>
  <c r="F315" i="24" s="1"/>
  <c r="E30" i="13"/>
  <c r="D30" i="13" s="1"/>
  <c r="E29" i="37"/>
  <c r="D29" i="37" s="1"/>
  <c r="E187" i="10"/>
  <c r="E75" i="13" s="1"/>
  <c r="D75" i="13" s="1"/>
  <c r="D142" i="10"/>
  <c r="D40" i="10"/>
  <c r="F316" i="29" s="1"/>
  <c r="E29" i="30"/>
  <c r="D29" i="30" s="1"/>
  <c r="D152" i="11"/>
  <c r="D50" i="11"/>
  <c r="D153" i="9"/>
  <c r="E29" i="1"/>
  <c r="D29" i="1" s="1"/>
  <c r="E28" i="1"/>
  <c r="D28" i="1" s="1"/>
  <c r="E30" i="1"/>
  <c r="D30" i="1" s="1"/>
  <c r="F31" i="1"/>
  <c r="E32" i="1"/>
  <c r="D32" i="1" s="1"/>
  <c r="E33" i="1"/>
  <c r="F34" i="1"/>
  <c r="E35" i="1"/>
  <c r="D35" i="1" s="1"/>
  <c r="E36" i="1"/>
  <c r="D36" i="1" s="1"/>
  <c r="D29" i="18" l="1"/>
  <c r="G192" i="5"/>
  <c r="G29" i="18"/>
  <c r="G77" i="18"/>
  <c r="G77" i="17"/>
  <c r="E77" i="17"/>
  <c r="G29" i="17"/>
  <c r="D29" i="17"/>
  <c r="G197" i="6"/>
  <c r="E77" i="18"/>
  <c r="D77" i="18" s="1"/>
  <c r="D77" i="17"/>
  <c r="D187" i="10"/>
  <c r="E77" i="37"/>
  <c r="D77" i="37" s="1"/>
  <c r="E31" i="1"/>
  <c r="E34" i="1"/>
  <c r="D34" i="1" s="1"/>
  <c r="D33" i="1"/>
  <c r="D31" i="1" s="1"/>
  <c r="F194" i="35"/>
  <c r="F200" i="34"/>
  <c r="F194" i="33"/>
  <c r="F199" i="32"/>
  <c r="F195" i="31"/>
  <c r="G61" i="20"/>
  <c r="D61" i="20"/>
  <c r="G71" i="6"/>
  <c r="D71" i="6"/>
  <c r="G66" i="5"/>
  <c r="D66" i="5"/>
  <c r="D61" i="10"/>
  <c r="D71" i="11"/>
  <c r="D66" i="9"/>
  <c r="G86" i="20" l="1"/>
  <c r="D86" i="20"/>
  <c r="G96" i="6"/>
  <c r="D96" i="6"/>
  <c r="G91" i="5"/>
  <c r="D91" i="5"/>
  <c r="D86" i="10" l="1"/>
  <c r="D96" i="11"/>
  <c r="D91" i="9"/>
  <c r="F222" i="34" l="1"/>
  <c r="F221" i="34"/>
  <c r="F220" i="32"/>
  <c r="F219" i="32"/>
  <c r="E74" i="5" l="1"/>
  <c r="H74" i="5"/>
  <c r="E12" i="10" l="1"/>
  <c r="D13" i="11"/>
  <c r="D10" i="13" l="1"/>
  <c r="D105" i="37"/>
  <c r="F97" i="37"/>
  <c r="F93" i="37"/>
  <c r="D90" i="37"/>
  <c r="F89" i="37"/>
  <c r="D86" i="37"/>
  <c r="F82" i="37"/>
  <c r="F66" i="37" s="1"/>
  <c r="F61" i="37" s="1"/>
  <c r="F79" i="37"/>
  <c r="F70" i="37"/>
  <c r="F63" i="37"/>
  <c r="E59" i="37"/>
  <c r="D59" i="37" s="1"/>
  <c r="D58" i="37"/>
  <c r="E57" i="37"/>
  <c r="D57" i="37" s="1"/>
  <c r="E56" i="37"/>
  <c r="D56" i="37" s="1"/>
  <c r="E55" i="37"/>
  <c r="D55" i="37" s="1"/>
  <c r="E54" i="37"/>
  <c r="D54" i="37" s="1"/>
  <c r="E53" i="37"/>
  <c r="D53" i="37" s="1"/>
  <c r="E52" i="37"/>
  <c r="F50" i="37"/>
  <c r="E49" i="37"/>
  <c r="D49" i="37" s="1"/>
  <c r="E48" i="37"/>
  <c r="D48" i="37" s="1"/>
  <c r="F46" i="37"/>
  <c r="E45" i="37"/>
  <c r="D45" i="37" s="1"/>
  <c r="E44" i="37"/>
  <c r="D44" i="37" s="1"/>
  <c r="D43" i="37"/>
  <c r="F42" i="37"/>
  <c r="D41" i="37"/>
  <c r="E37" i="37"/>
  <c r="D37" i="37" s="1"/>
  <c r="E36" i="37"/>
  <c r="D36" i="37" s="1"/>
  <c r="E35" i="37"/>
  <c r="F34" i="37"/>
  <c r="E33" i="37"/>
  <c r="D33" i="37" s="1"/>
  <c r="E32" i="37"/>
  <c r="D32" i="37" s="1"/>
  <c r="F31" i="37"/>
  <c r="E30" i="37"/>
  <c r="D30" i="37" s="1"/>
  <c r="E28" i="37"/>
  <c r="D28" i="37" s="1"/>
  <c r="E27" i="37"/>
  <c r="D27" i="37" s="1"/>
  <c r="E26" i="37"/>
  <c r="D26" i="37" s="1"/>
  <c r="E25" i="37"/>
  <c r="D25" i="37" s="1"/>
  <c r="E24" i="37"/>
  <c r="F22" i="37"/>
  <c r="E21" i="37"/>
  <c r="D21" i="37" s="1"/>
  <c r="E20" i="37"/>
  <c r="D20" i="37" s="1"/>
  <c r="E17" i="37"/>
  <c r="E15" i="37" s="1"/>
  <c r="F15" i="37"/>
  <c r="D9" i="37"/>
  <c r="D17" i="37" l="1"/>
  <c r="E34" i="37"/>
  <c r="D34" i="37" s="1"/>
  <c r="E31" i="37"/>
  <c r="D31" i="37"/>
  <c r="E22" i="37"/>
  <c r="D22" i="37" s="1"/>
  <c r="F18" i="37"/>
  <c r="F13" i="37" s="1"/>
  <c r="F10" i="37" s="1"/>
  <c r="E50" i="37"/>
  <c r="E46" i="37" s="1"/>
  <c r="D46" i="37" s="1"/>
  <c r="D24" i="37"/>
  <c r="D15" i="37"/>
  <c r="D35" i="37"/>
  <c r="D52" i="37"/>
  <c r="E42" i="37"/>
  <c r="D42" i="37" s="1"/>
  <c r="F430" i="27"/>
  <c r="F431" i="26"/>
  <c r="F432" i="25"/>
  <c r="F431" i="24"/>
  <c r="F432" i="29"/>
  <c r="F430" i="15"/>
  <c r="F432" i="28"/>
  <c r="E18" i="37" l="1"/>
  <c r="D18" i="37" s="1"/>
  <c r="D50" i="37"/>
  <c r="E13" i="37"/>
  <c r="F447" i="35"/>
  <c r="F458" i="34"/>
  <c r="F446" i="33"/>
  <c r="D13" i="37" l="1"/>
  <c r="F456" i="32"/>
  <c r="F446" i="31"/>
  <c r="F430" i="31"/>
  <c r="F428" i="31"/>
  <c r="G105" i="19" l="1"/>
  <c r="D105" i="19"/>
  <c r="G88" i="19"/>
  <c r="D88" i="19"/>
  <c r="G57" i="19"/>
  <c r="D57" i="19"/>
  <c r="G38" i="19"/>
  <c r="D38" i="19"/>
  <c r="G213" i="20" l="1"/>
  <c r="D213" i="20"/>
  <c r="G196" i="20"/>
  <c r="D196" i="20"/>
  <c r="G168" i="20"/>
  <c r="D168" i="20"/>
  <c r="D151" i="20"/>
  <c r="G102" i="20"/>
  <c r="D102" i="20"/>
  <c r="G55" i="20"/>
  <c r="D55" i="20"/>
  <c r="G105" i="18" l="1"/>
  <c r="D105" i="18"/>
  <c r="G86" i="18"/>
  <c r="D86" i="18"/>
  <c r="G58" i="18"/>
  <c r="D58" i="18"/>
  <c r="G41" i="18"/>
  <c r="D41" i="18"/>
  <c r="G223" i="6" l="1"/>
  <c r="D223" i="6"/>
  <c r="G206" i="6"/>
  <c r="D206" i="6"/>
  <c r="G178" i="6"/>
  <c r="D178" i="6"/>
  <c r="G161" i="6"/>
  <c r="D161" i="6"/>
  <c r="G112" i="6"/>
  <c r="D112" i="6"/>
  <c r="G65" i="6"/>
  <c r="D65" i="6"/>
  <c r="G105" i="17" l="1"/>
  <c r="D105" i="17"/>
  <c r="G86" i="17"/>
  <c r="D86" i="17"/>
  <c r="G58" i="17"/>
  <c r="D58" i="17"/>
  <c r="G41" i="17"/>
  <c r="D41" i="17"/>
  <c r="G218" i="5" l="1"/>
  <c r="D218" i="5"/>
  <c r="G201" i="5"/>
  <c r="D201" i="5"/>
  <c r="G173" i="5"/>
  <c r="D173" i="5"/>
  <c r="G156" i="5"/>
  <c r="D156" i="5"/>
  <c r="G107" i="5"/>
  <c r="D107" i="5"/>
  <c r="G60" i="5"/>
  <c r="D60" i="5"/>
  <c r="F16" i="13" l="1"/>
  <c r="E18" i="13"/>
  <c r="D18" i="13" s="1"/>
  <c r="E21" i="13"/>
  <c r="E22" i="13"/>
  <c r="D22" i="13" s="1"/>
  <c r="F23" i="13"/>
  <c r="E25" i="13"/>
  <c r="E26" i="13"/>
  <c r="D26" i="13" s="1"/>
  <c r="E27" i="13"/>
  <c r="D27" i="13" s="1"/>
  <c r="E28" i="13"/>
  <c r="D28" i="13" s="1"/>
  <c r="E29" i="13"/>
  <c r="D29" i="13" s="1"/>
  <c r="E31" i="13"/>
  <c r="D31" i="13" s="1"/>
  <c r="F32" i="13"/>
  <c r="E33" i="13"/>
  <c r="D33" i="13" s="1"/>
  <c r="E34" i="13"/>
  <c r="D34" i="13" s="1"/>
  <c r="F35" i="13"/>
  <c r="E36" i="13"/>
  <c r="E37" i="13"/>
  <c r="D37" i="13" s="1"/>
  <c r="E38" i="13"/>
  <c r="D38" i="13" s="1"/>
  <c r="D39" i="13"/>
  <c r="F40" i="13"/>
  <c r="D41" i="13"/>
  <c r="E42" i="13"/>
  <c r="E43" i="13"/>
  <c r="D43" i="13" s="1"/>
  <c r="E46" i="13"/>
  <c r="E47" i="13"/>
  <c r="D47" i="13" s="1"/>
  <c r="F48" i="13"/>
  <c r="F44" i="13" s="1"/>
  <c r="E50" i="13"/>
  <c r="D50" i="13" s="1"/>
  <c r="E51" i="13"/>
  <c r="D51" i="13" s="1"/>
  <c r="E52" i="13"/>
  <c r="D52" i="13" s="1"/>
  <c r="E53" i="13"/>
  <c r="D53" i="13" s="1"/>
  <c r="E54" i="13"/>
  <c r="D54" i="13" s="1"/>
  <c r="E55" i="13"/>
  <c r="D55" i="13" s="1"/>
  <c r="D56" i="13"/>
  <c r="E57" i="13"/>
  <c r="D57" i="13" s="1"/>
  <c r="F61" i="13"/>
  <c r="F68" i="13"/>
  <c r="F77" i="13"/>
  <c r="F80" i="13"/>
  <c r="D84" i="13"/>
  <c r="F85" i="13"/>
  <c r="D86" i="13"/>
  <c r="D91" i="13"/>
  <c r="F93" i="13"/>
  <c r="F89" i="13" s="1"/>
  <c r="D101" i="13"/>
  <c r="F64" i="13" l="1"/>
  <c r="F59" i="13" s="1"/>
  <c r="E23" i="13"/>
  <c r="D23" i="13" s="1"/>
  <c r="E16" i="13"/>
  <c r="D25" i="13"/>
  <c r="F19" i="13"/>
  <c r="F14" i="13" s="1"/>
  <c r="E35" i="13"/>
  <c r="D35" i="13" s="1"/>
  <c r="E40" i="13"/>
  <c r="D40" i="13" s="1"/>
  <c r="D32" i="13"/>
  <c r="E32" i="13"/>
  <c r="D36" i="13"/>
  <c r="D42" i="13"/>
  <c r="D16" i="13"/>
  <c r="E48" i="13"/>
  <c r="D48" i="13" s="1"/>
  <c r="D46" i="13"/>
  <c r="D21" i="13"/>
  <c r="D213" i="10"/>
  <c r="D196" i="10"/>
  <c r="D168" i="10"/>
  <c r="D151" i="10"/>
  <c r="D102" i="10"/>
  <c r="D55" i="10"/>
  <c r="D89" i="13" l="1"/>
  <c r="E19" i="13"/>
  <c r="F11" i="13"/>
  <c r="D19" i="13"/>
  <c r="E14" i="13"/>
  <c r="E44" i="13"/>
  <c r="D44" i="13" s="1"/>
  <c r="D86" i="30"/>
  <c r="D58" i="30"/>
  <c r="D41" i="30"/>
  <c r="D14" i="13" l="1"/>
  <c r="D11" i="13"/>
  <c r="D223" i="11"/>
  <c r="D206" i="11"/>
  <c r="D178" i="11"/>
  <c r="D161" i="11"/>
  <c r="D112" i="11"/>
  <c r="D65" i="11"/>
  <c r="D207" i="9" l="1"/>
  <c r="D224" i="9" l="1"/>
  <c r="D179" i="9"/>
  <c r="D162" i="9"/>
  <c r="D86" i="1" l="1"/>
  <c r="D58" i="1"/>
  <c r="D103" i="1"/>
  <c r="D41" i="1"/>
  <c r="D60" i="9"/>
  <c r="D107" i="9"/>
  <c r="F421" i="28" s="1"/>
  <c r="F426" i="31" l="1"/>
  <c r="F361" i="31"/>
  <c r="F316" i="31"/>
  <c r="F399" i="35" l="1"/>
  <c r="F391" i="35"/>
  <c r="F390" i="35"/>
  <c r="F382" i="35"/>
  <c r="F381" i="35"/>
  <c r="F380" i="35"/>
  <c r="F379" i="35"/>
  <c r="F328" i="35"/>
  <c r="F327" i="35"/>
  <c r="F305" i="35"/>
  <c r="F304" i="35"/>
  <c r="F295" i="35"/>
  <c r="F294" i="35"/>
  <c r="F285" i="35"/>
  <c r="F252" i="35"/>
  <c r="F245" i="35"/>
  <c r="F238" i="35"/>
  <c r="F216" i="35"/>
  <c r="F215" i="35"/>
  <c r="F200" i="35"/>
  <c r="F182" i="35"/>
  <c r="F176" i="35"/>
  <c r="F167" i="35"/>
  <c r="F161" i="35"/>
  <c r="F153" i="35"/>
  <c r="F145" i="35"/>
  <c r="F137" i="35"/>
  <c r="F129" i="35"/>
  <c r="D121" i="35"/>
  <c r="F121" i="35" s="1"/>
  <c r="A121" i="35"/>
  <c r="F94" i="35"/>
  <c r="F93" i="35"/>
  <c r="F92" i="35"/>
  <c r="F11" i="35"/>
  <c r="F410" i="34"/>
  <c r="F402" i="34"/>
  <c r="F401" i="34"/>
  <c r="F393" i="34"/>
  <c r="F392" i="34"/>
  <c r="F391" i="34"/>
  <c r="F390" i="34"/>
  <c r="F335" i="34"/>
  <c r="F334" i="34"/>
  <c r="F312" i="34"/>
  <c r="F311" i="34"/>
  <c r="F292" i="34"/>
  <c r="F259" i="34"/>
  <c r="F252" i="34"/>
  <c r="F245" i="34"/>
  <c r="F206" i="34"/>
  <c r="F187" i="34"/>
  <c r="F181" i="34"/>
  <c r="F172" i="34"/>
  <c r="F166" i="34"/>
  <c r="F158" i="34"/>
  <c r="F150" i="34"/>
  <c r="F142" i="34"/>
  <c r="F94" i="34"/>
  <c r="F93" i="34"/>
  <c r="F92" i="34"/>
  <c r="F26" i="34"/>
  <c r="F11" i="34"/>
  <c r="F398" i="33"/>
  <c r="F390" i="33"/>
  <c r="F389" i="33"/>
  <c r="F381" i="33"/>
  <c r="F380" i="33"/>
  <c r="F379" i="33"/>
  <c r="F378" i="33"/>
  <c r="F327" i="33"/>
  <c r="F326" i="33"/>
  <c r="F304" i="33"/>
  <c r="F303" i="33"/>
  <c r="F294" i="33"/>
  <c r="F293" i="33"/>
  <c r="F284" i="33"/>
  <c r="F251" i="33"/>
  <c r="F244" i="33"/>
  <c r="F237" i="33"/>
  <c r="F215" i="33"/>
  <c r="F214" i="33"/>
  <c r="F200" i="33"/>
  <c r="F182" i="33"/>
  <c r="F176" i="33"/>
  <c r="F167" i="33"/>
  <c r="F161" i="33"/>
  <c r="F153" i="33"/>
  <c r="F145" i="33"/>
  <c r="F137" i="33"/>
  <c r="F129" i="33"/>
  <c r="D121" i="33"/>
  <c r="F121" i="33" s="1"/>
  <c r="A121" i="33"/>
  <c r="F94" i="33"/>
  <c r="F93" i="33"/>
  <c r="F92" i="33"/>
  <c r="F11" i="33"/>
  <c r="F408" i="32"/>
  <c r="F400" i="32"/>
  <c r="F399" i="32"/>
  <c r="F391" i="32"/>
  <c r="F390" i="32"/>
  <c r="F389" i="32"/>
  <c r="F388" i="32"/>
  <c r="F333" i="32"/>
  <c r="F332" i="32"/>
  <c r="F322" i="32"/>
  <c r="F321" i="32"/>
  <c r="F319" i="32"/>
  <c r="F318" i="32"/>
  <c r="F310" i="32"/>
  <c r="F309" i="32"/>
  <c r="F290" i="32"/>
  <c r="F257" i="32"/>
  <c r="F250" i="32"/>
  <c r="F243" i="32"/>
  <c r="F205" i="32"/>
  <c r="F187" i="32"/>
  <c r="F181" i="32"/>
  <c r="F172" i="32"/>
  <c r="F166" i="32"/>
  <c r="F158" i="32"/>
  <c r="F150" i="32"/>
  <c r="F142" i="32"/>
  <c r="F94" i="32"/>
  <c r="F93" i="32"/>
  <c r="F92" i="32"/>
  <c r="F26" i="32"/>
  <c r="F11" i="32"/>
  <c r="F324" i="32" l="1"/>
  <c r="F421" i="31" l="1"/>
  <c r="F419" i="31"/>
  <c r="F417" i="31"/>
  <c r="F415" i="31"/>
  <c r="F398" i="31"/>
  <c r="F389" i="31"/>
  <c r="F381" i="31"/>
  <c r="F380" i="31"/>
  <c r="F379" i="31"/>
  <c r="F378" i="31"/>
  <c r="F327" i="31"/>
  <c r="F326" i="31"/>
  <c r="F315" i="31"/>
  <c r="F314" i="31"/>
  <c r="F313" i="31"/>
  <c r="F312" i="31"/>
  <c r="F304" i="31"/>
  <c r="F303" i="31"/>
  <c r="F294" i="31"/>
  <c r="F293" i="31"/>
  <c r="F284" i="31"/>
  <c r="F251" i="31"/>
  <c r="F244" i="31"/>
  <c r="F237" i="31"/>
  <c r="F215" i="31"/>
  <c r="F214" i="31"/>
  <c r="F200" i="31"/>
  <c r="F183" i="31"/>
  <c r="F177" i="31"/>
  <c r="F168" i="31"/>
  <c r="F162" i="31"/>
  <c r="F154" i="31"/>
  <c r="F146" i="31"/>
  <c r="F138" i="31"/>
  <c r="F130" i="31"/>
  <c r="D122" i="31"/>
  <c r="F122" i="31" s="1"/>
  <c r="A122" i="31"/>
  <c r="F94" i="31"/>
  <c r="F93" i="31"/>
  <c r="F92" i="31"/>
  <c r="F11" i="31"/>
  <c r="F318" i="31" l="1"/>
  <c r="I106" i="18"/>
  <c r="I104" i="18"/>
  <c r="I103" i="18"/>
  <c r="I102" i="18"/>
  <c r="I101" i="18"/>
  <c r="I100" i="18"/>
  <c r="I99" i="18"/>
  <c r="F106" i="18"/>
  <c r="F104" i="18"/>
  <c r="F103" i="18"/>
  <c r="F102" i="18"/>
  <c r="F101" i="18"/>
  <c r="F100" i="18"/>
  <c r="F99" i="18"/>
  <c r="I96" i="18"/>
  <c r="I95" i="18"/>
  <c r="F96" i="18"/>
  <c r="F95" i="18"/>
  <c r="I92" i="18"/>
  <c r="I91" i="18"/>
  <c r="F92" i="18"/>
  <c r="F91" i="18"/>
  <c r="I81" i="18"/>
  <c r="I80" i="18"/>
  <c r="I85" i="18"/>
  <c r="I84" i="18"/>
  <c r="I83" i="18"/>
  <c r="F85" i="18"/>
  <c r="F84" i="18"/>
  <c r="F83" i="18"/>
  <c r="F81" i="18"/>
  <c r="F80" i="18"/>
  <c r="I78" i="18"/>
  <c r="F78" i="18"/>
  <c r="I76" i="18"/>
  <c r="I75" i="18"/>
  <c r="I74" i="18"/>
  <c r="I73" i="18"/>
  <c r="I72" i="18"/>
  <c r="F76" i="18"/>
  <c r="F75" i="18"/>
  <c r="F74" i="18"/>
  <c r="F73" i="18"/>
  <c r="F72" i="18"/>
  <c r="I69" i="18"/>
  <c r="I68" i="18"/>
  <c r="F69" i="18"/>
  <c r="F68" i="18"/>
  <c r="I65" i="18"/>
  <c r="F65" i="18"/>
  <c r="I59" i="18"/>
  <c r="H59" i="18"/>
  <c r="I57" i="18"/>
  <c r="H57" i="18"/>
  <c r="I56" i="18"/>
  <c r="H56" i="18"/>
  <c r="I55" i="18"/>
  <c r="H55" i="18"/>
  <c r="I54" i="18"/>
  <c r="H54" i="18"/>
  <c r="I53" i="18"/>
  <c r="H53" i="18"/>
  <c r="I52" i="18"/>
  <c r="H52" i="18"/>
  <c r="F59" i="18"/>
  <c r="E59" i="18"/>
  <c r="F57" i="18"/>
  <c r="E57" i="18"/>
  <c r="F56" i="18"/>
  <c r="E56" i="18"/>
  <c r="F55" i="18"/>
  <c r="E55" i="18"/>
  <c r="F54" i="18"/>
  <c r="E54" i="18"/>
  <c r="F53" i="18"/>
  <c r="E53" i="18"/>
  <c r="F52" i="18"/>
  <c r="E52" i="18"/>
  <c r="I49" i="18"/>
  <c r="H49" i="18"/>
  <c r="I48" i="18"/>
  <c r="H48" i="18"/>
  <c r="F49" i="18"/>
  <c r="E49" i="18"/>
  <c r="F48" i="18"/>
  <c r="E48" i="18"/>
  <c r="I45" i="18"/>
  <c r="H45" i="18"/>
  <c r="I44" i="18"/>
  <c r="H44" i="18"/>
  <c r="F45" i="18"/>
  <c r="E45" i="18"/>
  <c r="F44" i="18"/>
  <c r="E44" i="18"/>
  <c r="I37" i="18"/>
  <c r="H37" i="18"/>
  <c r="I36" i="18"/>
  <c r="H36" i="18"/>
  <c r="I35" i="18"/>
  <c r="H35" i="18"/>
  <c r="F37" i="18"/>
  <c r="E37" i="18"/>
  <c r="F36" i="18"/>
  <c r="E36" i="18"/>
  <c r="F35" i="18"/>
  <c r="E35" i="18"/>
  <c r="I33" i="18"/>
  <c r="H33" i="18"/>
  <c r="I32" i="18"/>
  <c r="H32" i="18"/>
  <c r="F33" i="18"/>
  <c r="E33" i="18"/>
  <c r="F32" i="18"/>
  <c r="E32" i="18"/>
  <c r="I30" i="18"/>
  <c r="H30" i="18"/>
  <c r="F30" i="18"/>
  <c r="E30" i="18"/>
  <c r="D30" i="18" s="1"/>
  <c r="I28" i="18"/>
  <c r="H28" i="18"/>
  <c r="F28" i="18"/>
  <c r="E28" i="18"/>
  <c r="I27" i="18"/>
  <c r="H27" i="18"/>
  <c r="F27" i="18"/>
  <c r="E27" i="18"/>
  <c r="I26" i="18"/>
  <c r="H26" i="18"/>
  <c r="F26" i="18"/>
  <c r="E26" i="18"/>
  <c r="I25" i="18"/>
  <c r="H25" i="18"/>
  <c r="F25" i="18"/>
  <c r="E25" i="18"/>
  <c r="I24" i="18"/>
  <c r="H24" i="18"/>
  <c r="F24" i="18"/>
  <c r="E24" i="18"/>
  <c r="I21" i="18"/>
  <c r="H21" i="18"/>
  <c r="F21" i="18"/>
  <c r="E21" i="18"/>
  <c r="I20" i="18"/>
  <c r="H20" i="18"/>
  <c r="F20" i="18"/>
  <c r="E20" i="18"/>
  <c r="I17" i="18"/>
  <c r="H17" i="18"/>
  <c r="F17" i="18"/>
  <c r="E17" i="18"/>
  <c r="I106" i="17"/>
  <c r="I104" i="17"/>
  <c r="I103" i="17"/>
  <c r="I102" i="17"/>
  <c r="I101" i="17"/>
  <c r="I100" i="17"/>
  <c r="I99" i="17"/>
  <c r="I96" i="17"/>
  <c r="I95" i="17"/>
  <c r="I92" i="17"/>
  <c r="I91" i="17"/>
  <c r="I85" i="17"/>
  <c r="I84" i="17"/>
  <c r="I83" i="17"/>
  <c r="I81" i="17"/>
  <c r="I80" i="17"/>
  <c r="I78" i="17"/>
  <c r="I76" i="17"/>
  <c r="I75" i="17"/>
  <c r="I74" i="17"/>
  <c r="I73" i="17"/>
  <c r="I72" i="17"/>
  <c r="I69" i="17"/>
  <c r="I68" i="17"/>
  <c r="I65" i="17"/>
  <c r="I59" i="17"/>
  <c r="H59" i="17"/>
  <c r="I57" i="17"/>
  <c r="H57" i="17"/>
  <c r="I56" i="17"/>
  <c r="H56" i="17"/>
  <c r="I55" i="17"/>
  <c r="H55" i="17"/>
  <c r="I54" i="17"/>
  <c r="H54" i="17"/>
  <c r="I53" i="17"/>
  <c r="H53" i="17"/>
  <c r="I52" i="17"/>
  <c r="H52" i="17"/>
  <c r="I49" i="17"/>
  <c r="H49" i="17"/>
  <c r="I48" i="17"/>
  <c r="H48" i="17"/>
  <c r="I45" i="17"/>
  <c r="H45" i="17"/>
  <c r="I44" i="17"/>
  <c r="H44" i="17"/>
  <c r="I37" i="17"/>
  <c r="H37" i="17"/>
  <c r="I36" i="17"/>
  <c r="H36" i="17"/>
  <c r="I35" i="17"/>
  <c r="H35" i="17"/>
  <c r="I33" i="17"/>
  <c r="H33" i="17"/>
  <c r="I32" i="17"/>
  <c r="H32" i="17"/>
  <c r="I30" i="17"/>
  <c r="H30" i="17"/>
  <c r="I28" i="17"/>
  <c r="H28" i="17"/>
  <c r="I27" i="17"/>
  <c r="H27" i="17"/>
  <c r="I26" i="17"/>
  <c r="H26" i="17"/>
  <c r="I25" i="17"/>
  <c r="H25" i="17"/>
  <c r="I24" i="17"/>
  <c r="H24" i="17"/>
  <c r="I21" i="17"/>
  <c r="H21" i="17"/>
  <c r="I20" i="17"/>
  <c r="H20" i="17"/>
  <c r="I17" i="17"/>
  <c r="H17" i="17"/>
  <c r="F106" i="17"/>
  <c r="F104" i="17"/>
  <c r="F103" i="17"/>
  <c r="F102" i="17"/>
  <c r="F101" i="17"/>
  <c r="F100" i="17"/>
  <c r="F99" i="17"/>
  <c r="F96" i="17"/>
  <c r="F95" i="17"/>
  <c r="F92" i="17"/>
  <c r="F91" i="17"/>
  <c r="F85" i="17"/>
  <c r="F84" i="17"/>
  <c r="F83" i="17"/>
  <c r="F81" i="17"/>
  <c r="F80" i="17"/>
  <c r="F78" i="17"/>
  <c r="F76" i="17"/>
  <c r="F75" i="17"/>
  <c r="F74" i="17"/>
  <c r="F73" i="17"/>
  <c r="F72" i="17"/>
  <c r="F69" i="17"/>
  <c r="F68" i="17"/>
  <c r="F65" i="17"/>
  <c r="F59" i="17"/>
  <c r="E59" i="17"/>
  <c r="F57" i="17"/>
  <c r="E57" i="17"/>
  <c r="F56" i="17"/>
  <c r="E56" i="17"/>
  <c r="F55" i="17"/>
  <c r="E55" i="17"/>
  <c r="F54" i="17"/>
  <c r="E54" i="17"/>
  <c r="F53" i="17"/>
  <c r="E53" i="17"/>
  <c r="F52" i="17"/>
  <c r="E52" i="17"/>
  <c r="F49" i="17"/>
  <c r="E49" i="17"/>
  <c r="F48" i="17"/>
  <c r="E48" i="17"/>
  <c r="F45" i="17"/>
  <c r="E45" i="17"/>
  <c r="F44" i="17"/>
  <c r="E44" i="17"/>
  <c r="F37" i="17"/>
  <c r="E37" i="17"/>
  <c r="F36" i="17"/>
  <c r="E36" i="17"/>
  <c r="F35" i="17"/>
  <c r="E35" i="17"/>
  <c r="F33" i="17"/>
  <c r="E33" i="17"/>
  <c r="F32" i="17"/>
  <c r="E32" i="17"/>
  <c r="F30" i="17"/>
  <c r="E30" i="17"/>
  <c r="F28" i="17"/>
  <c r="E28" i="17"/>
  <c r="F27" i="17"/>
  <c r="E27" i="17"/>
  <c r="F26" i="17"/>
  <c r="E26" i="17"/>
  <c r="F25" i="17"/>
  <c r="E25" i="17"/>
  <c r="F24" i="17"/>
  <c r="E24" i="17"/>
  <c r="F21" i="17"/>
  <c r="E21" i="17"/>
  <c r="F20" i="17"/>
  <c r="E20" i="17"/>
  <c r="F17" i="17"/>
  <c r="E17" i="17"/>
  <c r="E106" i="30"/>
  <c r="D106" i="30" s="1"/>
  <c r="D91" i="30"/>
  <c r="E59" i="30"/>
  <c r="D59" i="30" s="1"/>
  <c r="E57" i="30"/>
  <c r="D57" i="30" s="1"/>
  <c r="E56" i="30"/>
  <c r="D56" i="30" s="1"/>
  <c r="E55" i="30"/>
  <c r="D55" i="30" s="1"/>
  <c r="E54" i="30"/>
  <c r="D54" i="30" s="1"/>
  <c r="E53" i="30"/>
  <c r="D53" i="30" s="1"/>
  <c r="E52" i="30"/>
  <c r="D52" i="30" s="1"/>
  <c r="E49" i="30"/>
  <c r="D49" i="30" s="1"/>
  <c r="E48" i="30"/>
  <c r="D48" i="30" s="1"/>
  <c r="E45" i="30"/>
  <c r="D45" i="30" s="1"/>
  <c r="E44" i="30"/>
  <c r="E37" i="30"/>
  <c r="D37" i="30" s="1"/>
  <c r="E36" i="30"/>
  <c r="D36" i="30" s="1"/>
  <c r="E35" i="30"/>
  <c r="E33" i="30"/>
  <c r="D33" i="30" s="1"/>
  <c r="E32" i="30"/>
  <c r="D32" i="30" s="1"/>
  <c r="E30" i="30"/>
  <c r="D30" i="30" s="1"/>
  <c r="E28" i="30"/>
  <c r="D28" i="30" s="1"/>
  <c r="E27" i="30"/>
  <c r="D27" i="30" s="1"/>
  <c r="E26" i="30"/>
  <c r="D26" i="30" s="1"/>
  <c r="E25" i="30"/>
  <c r="D25" i="30" s="1"/>
  <c r="E24" i="30"/>
  <c r="D24" i="30" s="1"/>
  <c r="E21" i="30"/>
  <c r="D21" i="30" s="1"/>
  <c r="E20" i="30"/>
  <c r="D20" i="30" s="1"/>
  <c r="E17" i="30"/>
  <c r="D17" i="30" s="1"/>
  <c r="F97" i="30"/>
  <c r="F93" i="30" s="1"/>
  <c r="D90" i="30"/>
  <c r="F89" i="30"/>
  <c r="F82" i="30"/>
  <c r="F79" i="30"/>
  <c r="F70" i="30"/>
  <c r="F63" i="30"/>
  <c r="F50" i="30"/>
  <c r="F46" i="30" s="1"/>
  <c r="D43" i="30"/>
  <c r="F42" i="30"/>
  <c r="F34" i="30"/>
  <c r="F31" i="30"/>
  <c r="F22" i="30"/>
  <c r="F15" i="30"/>
  <c r="D9" i="30"/>
  <c r="E42" i="30" l="1"/>
  <c r="D42" i="30" s="1"/>
  <c r="D44" i="30"/>
  <c r="E34" i="30"/>
  <c r="D34" i="30" s="1"/>
  <c r="F66" i="30"/>
  <c r="F61" i="30" s="1"/>
  <c r="F18" i="30"/>
  <c r="F13" i="30" s="1"/>
  <c r="E50" i="30"/>
  <c r="D50" i="30" s="1"/>
  <c r="D35" i="30"/>
  <c r="E31" i="30"/>
  <c r="D31" i="30"/>
  <c r="E22" i="30"/>
  <c r="D22" i="30" s="1"/>
  <c r="E15" i="30"/>
  <c r="E104" i="1"/>
  <c r="E59" i="1"/>
  <c r="E57" i="1"/>
  <c r="E56" i="1"/>
  <c r="E55" i="1"/>
  <c r="E54" i="1"/>
  <c r="E53" i="1"/>
  <c r="E52" i="1"/>
  <c r="E49" i="1"/>
  <c r="E48" i="1"/>
  <c r="E45" i="1"/>
  <c r="E44" i="1"/>
  <c r="E37" i="1"/>
  <c r="E27" i="1"/>
  <c r="E26" i="1"/>
  <c r="E25" i="1"/>
  <c r="E24" i="1"/>
  <c r="E21" i="1"/>
  <c r="E20" i="1"/>
  <c r="E17" i="1"/>
  <c r="F283" i="29"/>
  <c r="F219" i="29"/>
  <c r="F177" i="29"/>
  <c r="F168" i="29"/>
  <c r="F162" i="29"/>
  <c r="F154" i="29"/>
  <c r="F146" i="29"/>
  <c r="F138" i="29"/>
  <c r="F130" i="29"/>
  <c r="B122" i="29"/>
  <c r="G113" i="29"/>
  <c r="D122" i="29" s="1"/>
  <c r="F94" i="29"/>
  <c r="F93" i="29"/>
  <c r="H9" i="29"/>
  <c r="F391" i="28"/>
  <c r="F283" i="28"/>
  <c r="F94" i="28"/>
  <c r="F93" i="28"/>
  <c r="F92" i="28"/>
  <c r="F26" i="28"/>
  <c r="F20" i="28"/>
  <c r="F11" i="28"/>
  <c r="H9" i="28"/>
  <c r="F281" i="27"/>
  <c r="F11" i="27"/>
  <c r="F282" i="26"/>
  <c r="F283" i="25"/>
  <c r="F26" i="25"/>
  <c r="F11" i="25"/>
  <c r="F282" i="24"/>
  <c r="F26" i="24"/>
  <c r="F20" i="24"/>
  <c r="F11" i="24"/>
  <c r="F122" i="29" l="1"/>
  <c r="F10" i="30"/>
  <c r="I9" i="28"/>
  <c r="E46" i="30"/>
  <c r="D46" i="30" s="1"/>
  <c r="E18" i="30"/>
  <c r="D18" i="30" s="1"/>
  <c r="D15" i="30"/>
  <c r="E13" i="30" l="1"/>
  <c r="D13" i="30" l="1"/>
  <c r="F93" i="15" l="1"/>
  <c r="F94" i="15"/>
  <c r="F92" i="15"/>
  <c r="H9" i="15" l="1"/>
  <c r="K121" i="20"/>
  <c r="H214" i="20"/>
  <c r="G214" i="20" s="1"/>
  <c r="E214" i="20"/>
  <c r="D214" i="20" s="1"/>
  <c r="H212" i="20"/>
  <c r="G212" i="20" s="1"/>
  <c r="E212" i="20"/>
  <c r="D212" i="20" s="1"/>
  <c r="H211" i="20"/>
  <c r="G211" i="20" s="1"/>
  <c r="E211" i="20"/>
  <c r="D211" i="20" s="1"/>
  <c r="H210" i="20"/>
  <c r="G210" i="20" s="1"/>
  <c r="E210" i="20"/>
  <c r="D210" i="20" s="1"/>
  <c r="H209" i="20"/>
  <c r="G209" i="20" s="1"/>
  <c r="E209" i="20"/>
  <c r="D209" i="20" s="1"/>
  <c r="H208" i="20"/>
  <c r="G208" i="20" s="1"/>
  <c r="E208" i="20"/>
  <c r="D208" i="20" s="1"/>
  <c r="H207" i="20"/>
  <c r="G207" i="20" s="1"/>
  <c r="E207" i="20"/>
  <c r="D207" i="20" s="1"/>
  <c r="I205" i="20"/>
  <c r="I201" i="20" s="1"/>
  <c r="F205" i="20"/>
  <c r="F201" i="20" s="1"/>
  <c r="H204" i="20"/>
  <c r="G204" i="20" s="1"/>
  <c r="E204" i="20"/>
  <c r="D204" i="20" s="1"/>
  <c r="H203" i="20"/>
  <c r="G203" i="20" s="1"/>
  <c r="E203" i="20"/>
  <c r="D203" i="20" s="1"/>
  <c r="H200" i="20"/>
  <c r="G200" i="20" s="1"/>
  <c r="E200" i="20"/>
  <c r="D200" i="20" s="1"/>
  <c r="H199" i="20"/>
  <c r="G199" i="20" s="1"/>
  <c r="E199" i="20"/>
  <c r="G198" i="20"/>
  <c r="D198" i="20"/>
  <c r="I197" i="20"/>
  <c r="F197" i="20"/>
  <c r="H195" i="20"/>
  <c r="G195" i="20" s="1"/>
  <c r="E195" i="20"/>
  <c r="D195" i="20" s="1"/>
  <c r="H194" i="20"/>
  <c r="G194" i="20" s="1"/>
  <c r="E194" i="20"/>
  <c r="D194" i="20" s="1"/>
  <c r="H193" i="20"/>
  <c r="G193" i="20" s="1"/>
  <c r="E193" i="20"/>
  <c r="D193" i="20" s="1"/>
  <c r="I192" i="20"/>
  <c r="F192" i="20"/>
  <c r="H191" i="20"/>
  <c r="G191" i="20" s="1"/>
  <c r="E191" i="20"/>
  <c r="D191" i="20" s="1"/>
  <c r="H190" i="20"/>
  <c r="E190" i="20"/>
  <c r="D190" i="20" s="1"/>
  <c r="I189" i="20"/>
  <c r="F189" i="20"/>
  <c r="H188" i="20"/>
  <c r="G188" i="20" s="1"/>
  <c r="E188" i="20"/>
  <c r="D188" i="20" s="1"/>
  <c r="H186" i="20"/>
  <c r="G186" i="20" s="1"/>
  <c r="E186" i="20"/>
  <c r="D186" i="20" s="1"/>
  <c r="H185" i="20"/>
  <c r="G185" i="20" s="1"/>
  <c r="E185" i="20"/>
  <c r="D185" i="20" s="1"/>
  <c r="H184" i="20"/>
  <c r="G184" i="20" s="1"/>
  <c r="E184" i="20"/>
  <c r="D184" i="20" s="1"/>
  <c r="H183" i="20"/>
  <c r="G183" i="20" s="1"/>
  <c r="E183" i="20"/>
  <c r="D183" i="20" s="1"/>
  <c r="H182" i="20"/>
  <c r="G182" i="20" s="1"/>
  <c r="E182" i="20"/>
  <c r="D182" i="20" s="1"/>
  <c r="I180" i="20"/>
  <c r="F180" i="20"/>
  <c r="H179" i="20"/>
  <c r="G179" i="20" s="1"/>
  <c r="E179" i="20"/>
  <c r="D179" i="20" s="1"/>
  <c r="H178" i="20"/>
  <c r="G178" i="20" s="1"/>
  <c r="E178" i="20"/>
  <c r="D178" i="20" s="1"/>
  <c r="H175" i="20"/>
  <c r="G175" i="20" s="1"/>
  <c r="E175" i="20"/>
  <c r="E173" i="20" s="1"/>
  <c r="I173" i="20"/>
  <c r="F173" i="20"/>
  <c r="G169" i="20"/>
  <c r="D169" i="20"/>
  <c r="G167" i="20"/>
  <c r="D167" i="20"/>
  <c r="G166" i="20"/>
  <c r="D166" i="20"/>
  <c r="G165" i="20"/>
  <c r="D165" i="20"/>
  <c r="G164" i="20"/>
  <c r="D164" i="20"/>
  <c r="G163" i="20"/>
  <c r="D163" i="20"/>
  <c r="G162" i="20"/>
  <c r="D162" i="20"/>
  <c r="I160" i="20"/>
  <c r="I156" i="20" s="1"/>
  <c r="H160" i="20"/>
  <c r="H156" i="20" s="1"/>
  <c r="F160" i="20"/>
  <c r="E160" i="20"/>
  <c r="E156" i="20" s="1"/>
  <c r="G159" i="20"/>
  <c r="D159" i="20"/>
  <c r="G158" i="20"/>
  <c r="D158" i="20"/>
  <c r="G155" i="20"/>
  <c r="D155" i="20"/>
  <c r="G154" i="20"/>
  <c r="D154" i="20"/>
  <c r="G153" i="20"/>
  <c r="D153" i="20"/>
  <c r="I152" i="20"/>
  <c r="H152" i="20"/>
  <c r="F152" i="20"/>
  <c r="E152" i="20"/>
  <c r="G150" i="20"/>
  <c r="D150" i="20"/>
  <c r="G149" i="20"/>
  <c r="D149" i="20"/>
  <c r="G148" i="20"/>
  <c r="D148" i="20"/>
  <c r="I147" i="20"/>
  <c r="H147" i="20"/>
  <c r="F147" i="20"/>
  <c r="E147" i="20"/>
  <c r="G146" i="20"/>
  <c r="D146" i="20"/>
  <c r="G145" i="20"/>
  <c r="D145" i="20"/>
  <c r="I144" i="20"/>
  <c r="H144" i="20"/>
  <c r="F144" i="20"/>
  <c r="E144" i="20"/>
  <c r="G143" i="20"/>
  <c r="D143" i="20"/>
  <c r="G141" i="20"/>
  <c r="D141" i="20"/>
  <c r="G140" i="20"/>
  <c r="D140" i="20"/>
  <c r="G139" i="20"/>
  <c r="D139" i="20"/>
  <c r="G138" i="20"/>
  <c r="D138" i="20"/>
  <c r="G137" i="20"/>
  <c r="D137" i="20"/>
  <c r="I135" i="20"/>
  <c r="H135" i="20"/>
  <c r="F135" i="20"/>
  <c r="E135" i="20"/>
  <c r="G134" i="20"/>
  <c r="D134" i="20"/>
  <c r="G133" i="20"/>
  <c r="D133" i="20"/>
  <c r="G130" i="20"/>
  <c r="D130" i="20"/>
  <c r="I128" i="20"/>
  <c r="H128" i="20"/>
  <c r="F128" i="20"/>
  <c r="E128" i="20"/>
  <c r="N121" i="20"/>
  <c r="G122" i="20"/>
  <c r="D122" i="20"/>
  <c r="G108" i="20"/>
  <c r="G107" i="20"/>
  <c r="G106" i="20"/>
  <c r="I104" i="20"/>
  <c r="H104" i="20"/>
  <c r="G103" i="20"/>
  <c r="G101" i="20"/>
  <c r="G100" i="20"/>
  <c r="G97" i="20"/>
  <c r="G96" i="20"/>
  <c r="G95" i="20"/>
  <c r="G94" i="20"/>
  <c r="I92" i="20"/>
  <c r="I88" i="20" s="1"/>
  <c r="H92" i="20"/>
  <c r="H88" i="20" s="1"/>
  <c r="G91" i="20"/>
  <c r="G90" i="20"/>
  <c r="G87" i="20"/>
  <c r="G84" i="20"/>
  <c r="I83" i="20"/>
  <c r="H83" i="20"/>
  <c r="G82" i="20"/>
  <c r="G80" i="20"/>
  <c r="G79" i="20"/>
  <c r="G78" i="20"/>
  <c r="G77" i="20"/>
  <c r="I76" i="20"/>
  <c r="H76" i="20"/>
  <c r="G75" i="20"/>
  <c r="G74" i="20"/>
  <c r="G73" i="20"/>
  <c r="G72" i="20"/>
  <c r="G71" i="20"/>
  <c r="G70" i="20"/>
  <c r="I69" i="20"/>
  <c r="H69" i="20"/>
  <c r="G68" i="20"/>
  <c r="G66" i="20"/>
  <c r="G65" i="20"/>
  <c r="G63" i="20"/>
  <c r="I62" i="20"/>
  <c r="I56" i="20" s="1"/>
  <c r="H62" i="20"/>
  <c r="G60" i="20"/>
  <c r="G51" i="20"/>
  <c r="G50" i="20"/>
  <c r="G49" i="20"/>
  <c r="G48" i="20"/>
  <c r="G47" i="20"/>
  <c r="G46" i="20"/>
  <c r="I45" i="20"/>
  <c r="H45" i="20"/>
  <c r="G44" i="20"/>
  <c r="G43" i="20"/>
  <c r="I42" i="20"/>
  <c r="H42" i="20"/>
  <c r="G41" i="20"/>
  <c r="G39" i="20"/>
  <c r="G38" i="20"/>
  <c r="G37" i="20"/>
  <c r="G36" i="20"/>
  <c r="G35" i="20"/>
  <c r="I33" i="20"/>
  <c r="H33" i="20"/>
  <c r="G32" i="20"/>
  <c r="G31" i="20"/>
  <c r="I30" i="20"/>
  <c r="H30" i="20"/>
  <c r="G29" i="20"/>
  <c r="G25" i="20"/>
  <c r="I24" i="20"/>
  <c r="I19" i="20" s="1"/>
  <c r="H24" i="20"/>
  <c r="H19" i="20" s="1"/>
  <c r="G23" i="20"/>
  <c r="G22" i="20"/>
  <c r="G21" i="20"/>
  <c r="G14" i="20"/>
  <c r="G13" i="20"/>
  <c r="I12" i="20"/>
  <c r="I10" i="20" s="1"/>
  <c r="H12" i="20"/>
  <c r="H10" i="20" s="1"/>
  <c r="G8" i="20"/>
  <c r="D108" i="20"/>
  <c r="D107" i="20"/>
  <c r="D106" i="20"/>
  <c r="F104" i="20"/>
  <c r="E104" i="20"/>
  <c r="D103" i="20"/>
  <c r="D101" i="20"/>
  <c r="D100" i="20"/>
  <c r="D97" i="20"/>
  <c r="D96" i="20"/>
  <c r="D95" i="20"/>
  <c r="D94" i="20"/>
  <c r="F92" i="20"/>
  <c r="F88" i="20" s="1"/>
  <c r="E92" i="20"/>
  <c r="D91" i="20"/>
  <c r="D90" i="20"/>
  <c r="D87" i="20"/>
  <c r="D84" i="20"/>
  <c r="F83" i="20"/>
  <c r="E83" i="20"/>
  <c r="D82" i="20"/>
  <c r="D80" i="20"/>
  <c r="D79" i="20"/>
  <c r="D78" i="20"/>
  <c r="D77" i="20"/>
  <c r="F76" i="20"/>
  <c r="E76" i="20"/>
  <c r="D75" i="20"/>
  <c r="D74" i="20"/>
  <c r="D73" i="20"/>
  <c r="D72" i="20"/>
  <c r="D71" i="20"/>
  <c r="D70" i="20"/>
  <c r="F69" i="20"/>
  <c r="E69" i="20"/>
  <c r="D68" i="20"/>
  <c r="D66" i="20"/>
  <c r="D65" i="20"/>
  <c r="D63" i="20"/>
  <c r="F62" i="20"/>
  <c r="F56" i="20" s="1"/>
  <c r="E62" i="20"/>
  <c r="E56" i="20" s="1"/>
  <c r="D60" i="20"/>
  <c r="D51" i="20"/>
  <c r="D50" i="20"/>
  <c r="D49" i="20"/>
  <c r="D48" i="20"/>
  <c r="D47" i="20"/>
  <c r="D46" i="20"/>
  <c r="F45" i="20"/>
  <c r="E45" i="20"/>
  <c r="D44" i="20"/>
  <c r="D43" i="20"/>
  <c r="F42" i="20"/>
  <c r="E42" i="20"/>
  <c r="D41" i="20"/>
  <c r="D39" i="20"/>
  <c r="D38" i="20"/>
  <c r="D37" i="20"/>
  <c r="D36" i="20"/>
  <c r="D35" i="20"/>
  <c r="F33" i="20"/>
  <c r="E33" i="20"/>
  <c r="D32" i="20"/>
  <c r="D31" i="20"/>
  <c r="F30" i="20"/>
  <c r="E30" i="20"/>
  <c r="D29" i="20"/>
  <c r="D25" i="20"/>
  <c r="F24" i="20"/>
  <c r="F19" i="20" s="1"/>
  <c r="E24" i="20"/>
  <c r="D23" i="20"/>
  <c r="D22" i="20"/>
  <c r="D21" i="20"/>
  <c r="D14" i="20"/>
  <c r="D13" i="20"/>
  <c r="F12" i="20"/>
  <c r="F10" i="20" s="1"/>
  <c r="E12" i="20"/>
  <c r="E10" i="20" s="1"/>
  <c r="D8" i="20"/>
  <c r="G106" i="19"/>
  <c r="D106" i="19"/>
  <c r="G104" i="19"/>
  <c r="D104" i="19"/>
  <c r="G103" i="19"/>
  <c r="D103" i="19"/>
  <c r="G102" i="19"/>
  <c r="D102" i="19"/>
  <c r="G101" i="19"/>
  <c r="D101" i="19"/>
  <c r="G100" i="19"/>
  <c r="D100" i="19"/>
  <c r="G99" i="19"/>
  <c r="D99" i="19"/>
  <c r="I97" i="19"/>
  <c r="I93" i="19" s="1"/>
  <c r="H97" i="19"/>
  <c r="F97" i="19"/>
  <c r="F93" i="19" s="1"/>
  <c r="E97" i="19"/>
  <c r="G96" i="19"/>
  <c r="D96" i="19"/>
  <c r="G95" i="19"/>
  <c r="D95" i="19"/>
  <c r="E93" i="19"/>
  <c r="G92" i="19"/>
  <c r="D92" i="19"/>
  <c r="G91" i="19"/>
  <c r="D91" i="19"/>
  <c r="G90" i="19"/>
  <c r="D90" i="19"/>
  <c r="I89" i="19"/>
  <c r="H89" i="19"/>
  <c r="F89" i="19"/>
  <c r="E89" i="19"/>
  <c r="G84" i="19"/>
  <c r="D84" i="19"/>
  <c r="G83" i="19"/>
  <c r="D83" i="19"/>
  <c r="G82" i="19"/>
  <c r="D82" i="19"/>
  <c r="I81" i="19"/>
  <c r="H81" i="19"/>
  <c r="F81" i="19"/>
  <c r="E81" i="19"/>
  <c r="G80" i="19"/>
  <c r="D80" i="19"/>
  <c r="G79" i="19"/>
  <c r="D79" i="19"/>
  <c r="I78" i="19"/>
  <c r="H78" i="19"/>
  <c r="F78" i="19"/>
  <c r="E78" i="19"/>
  <c r="G77" i="19"/>
  <c r="D77" i="19"/>
  <c r="G75" i="19"/>
  <c r="D75" i="19"/>
  <c r="G74" i="19"/>
  <c r="D74" i="19"/>
  <c r="G73" i="19"/>
  <c r="D73" i="19"/>
  <c r="G72" i="19"/>
  <c r="D72" i="19"/>
  <c r="G71" i="19"/>
  <c r="D71" i="19"/>
  <c r="I69" i="19"/>
  <c r="H69" i="19"/>
  <c r="F69" i="19"/>
  <c r="E69" i="19"/>
  <c r="G68" i="19"/>
  <c r="D68" i="19"/>
  <c r="G67" i="19"/>
  <c r="D67" i="19"/>
  <c r="G64" i="19"/>
  <c r="D64" i="19"/>
  <c r="I62" i="19"/>
  <c r="H62" i="19"/>
  <c r="F62" i="19"/>
  <c r="E62" i="19"/>
  <c r="G58" i="19"/>
  <c r="D58" i="19"/>
  <c r="G56" i="19"/>
  <c r="D56" i="19"/>
  <c r="G55" i="19"/>
  <c r="D55" i="19"/>
  <c r="G54" i="19"/>
  <c r="D54" i="19"/>
  <c r="G53" i="19"/>
  <c r="D53" i="19"/>
  <c r="G52" i="19"/>
  <c r="D52" i="19"/>
  <c r="G51" i="19"/>
  <c r="D51" i="19"/>
  <c r="I49" i="19"/>
  <c r="I45" i="19" s="1"/>
  <c r="H49" i="19"/>
  <c r="H45" i="19" s="1"/>
  <c r="F49" i="19"/>
  <c r="F45" i="19" s="1"/>
  <c r="E49" i="19"/>
  <c r="G48" i="19"/>
  <c r="D48" i="19"/>
  <c r="G47" i="19"/>
  <c r="D47" i="19"/>
  <c r="G44" i="19"/>
  <c r="D44" i="19"/>
  <c r="G43" i="19"/>
  <c r="D43" i="19"/>
  <c r="G42" i="19"/>
  <c r="D42" i="19"/>
  <c r="I41" i="19"/>
  <c r="H41" i="19"/>
  <c r="F41" i="19"/>
  <c r="E41" i="19"/>
  <c r="G37" i="19"/>
  <c r="D37" i="19"/>
  <c r="G36" i="19"/>
  <c r="D36" i="19"/>
  <c r="G35" i="19"/>
  <c r="D35" i="19"/>
  <c r="I34" i="19"/>
  <c r="H34" i="19"/>
  <c r="F34" i="19"/>
  <c r="E34" i="19"/>
  <c r="G33" i="19"/>
  <c r="D33" i="19"/>
  <c r="G32" i="19"/>
  <c r="D32" i="19"/>
  <c r="I31" i="19"/>
  <c r="H31" i="19"/>
  <c r="F31" i="19"/>
  <c r="E31" i="19"/>
  <c r="G30" i="19"/>
  <c r="D30" i="19"/>
  <c r="G28" i="19"/>
  <c r="D28" i="19"/>
  <c r="G27" i="19"/>
  <c r="D27" i="19"/>
  <c r="G26" i="19"/>
  <c r="D26" i="19"/>
  <c r="G25" i="19"/>
  <c r="D25" i="19"/>
  <c r="G24" i="19"/>
  <c r="D24" i="19"/>
  <c r="I22" i="19"/>
  <c r="H22" i="19"/>
  <c r="F22" i="19"/>
  <c r="E22" i="19"/>
  <c r="G21" i="19"/>
  <c r="D21" i="19"/>
  <c r="G20" i="19"/>
  <c r="D20" i="19"/>
  <c r="G17" i="19"/>
  <c r="D17" i="19"/>
  <c r="I15" i="19"/>
  <c r="H15" i="19"/>
  <c r="F15" i="19"/>
  <c r="E15" i="19"/>
  <c r="G9" i="19"/>
  <c r="D9" i="19"/>
  <c r="I97" i="18"/>
  <c r="I93" i="18" s="1"/>
  <c r="F97" i="18"/>
  <c r="F93" i="18" s="1"/>
  <c r="G90" i="18"/>
  <c r="D90" i="18"/>
  <c r="I89" i="18"/>
  <c r="F89" i="18"/>
  <c r="I82" i="18"/>
  <c r="F82" i="18"/>
  <c r="I79" i="18"/>
  <c r="F79" i="18"/>
  <c r="I70" i="18"/>
  <c r="F70" i="18"/>
  <c r="I63" i="18"/>
  <c r="F63" i="18"/>
  <c r="G59" i="18"/>
  <c r="D59" i="18"/>
  <c r="G57" i="18"/>
  <c r="D57" i="18"/>
  <c r="G56" i="18"/>
  <c r="D56" i="18"/>
  <c r="G55" i="18"/>
  <c r="D55" i="18"/>
  <c r="G54" i="18"/>
  <c r="D54" i="18"/>
  <c r="G53" i="18"/>
  <c r="D53" i="18"/>
  <c r="G52" i="18"/>
  <c r="D52" i="18"/>
  <c r="I50" i="18"/>
  <c r="I46" i="18" s="1"/>
  <c r="H50" i="18"/>
  <c r="F50" i="18"/>
  <c r="F46" i="18" s="1"/>
  <c r="E50" i="18"/>
  <c r="G49" i="18"/>
  <c r="D49" i="18"/>
  <c r="G48" i="18"/>
  <c r="D48" i="18"/>
  <c r="G45" i="18"/>
  <c r="D45" i="18"/>
  <c r="G44" i="18"/>
  <c r="D44" i="18"/>
  <c r="G43" i="18"/>
  <c r="D43" i="18"/>
  <c r="I42" i="18"/>
  <c r="H42" i="18"/>
  <c r="F42" i="18"/>
  <c r="E42" i="18"/>
  <c r="G37" i="18"/>
  <c r="D37" i="18"/>
  <c r="G36" i="18"/>
  <c r="D36" i="18"/>
  <c r="G35" i="18"/>
  <c r="D35" i="18"/>
  <c r="I34" i="18"/>
  <c r="H34" i="18"/>
  <c r="F34" i="18"/>
  <c r="E34" i="18"/>
  <c r="G33" i="18"/>
  <c r="D33" i="18"/>
  <c r="G32" i="18"/>
  <c r="D32" i="18"/>
  <c r="I31" i="18"/>
  <c r="H31" i="18"/>
  <c r="F31" i="18"/>
  <c r="E31" i="18"/>
  <c r="G30" i="18"/>
  <c r="G28" i="18"/>
  <c r="D28" i="18"/>
  <c r="G27" i="18"/>
  <c r="D27" i="18"/>
  <c r="G26" i="18"/>
  <c r="D26" i="18"/>
  <c r="G25" i="18"/>
  <c r="D25" i="18"/>
  <c r="G24" i="18"/>
  <c r="D24" i="18"/>
  <c r="I22" i="18"/>
  <c r="H22" i="18"/>
  <c r="F22" i="18"/>
  <c r="E22" i="18"/>
  <c r="G21" i="18"/>
  <c r="D21" i="18"/>
  <c r="G20" i="18"/>
  <c r="D20" i="18"/>
  <c r="G17" i="18"/>
  <c r="D17" i="18"/>
  <c r="I15" i="18"/>
  <c r="H15" i="18"/>
  <c r="F15" i="18"/>
  <c r="E15" i="18"/>
  <c r="G9" i="18"/>
  <c r="D9" i="18"/>
  <c r="I97" i="17"/>
  <c r="I93" i="17" s="1"/>
  <c r="G90" i="17"/>
  <c r="I89" i="17"/>
  <c r="I82" i="17"/>
  <c r="I79" i="17"/>
  <c r="I70" i="17"/>
  <c r="I63" i="17"/>
  <c r="G59" i="17"/>
  <c r="G57" i="17"/>
  <c r="G56" i="17"/>
  <c r="G55" i="17"/>
  <c r="G54" i="17"/>
  <c r="G53" i="17"/>
  <c r="G52" i="17"/>
  <c r="I50" i="17"/>
  <c r="I46" i="17" s="1"/>
  <c r="H50" i="17"/>
  <c r="G49" i="17"/>
  <c r="G48" i="17"/>
  <c r="G45" i="17"/>
  <c r="G44" i="17"/>
  <c r="I42" i="17"/>
  <c r="H42" i="17"/>
  <c r="G37" i="17"/>
  <c r="G36" i="17"/>
  <c r="G35" i="17"/>
  <c r="I34" i="17"/>
  <c r="H34" i="17"/>
  <c r="G33" i="17"/>
  <c r="G32" i="17"/>
  <c r="I31" i="17"/>
  <c r="H31" i="17"/>
  <c r="G30" i="17"/>
  <c r="G28" i="17"/>
  <c r="G27" i="17"/>
  <c r="G26" i="17"/>
  <c r="G25" i="17"/>
  <c r="G24" i="17"/>
  <c r="I22" i="17"/>
  <c r="H22" i="17"/>
  <c r="G21" i="17"/>
  <c r="G20" i="17"/>
  <c r="G17" i="17"/>
  <c r="I15" i="17"/>
  <c r="H15" i="17"/>
  <c r="G9" i="17"/>
  <c r="F97" i="17"/>
  <c r="F93" i="17" s="1"/>
  <c r="D90" i="17"/>
  <c r="F89" i="17"/>
  <c r="F82" i="17"/>
  <c r="F79" i="17"/>
  <c r="F70" i="17"/>
  <c r="F63" i="17"/>
  <c r="D59" i="17"/>
  <c r="D57" i="17"/>
  <c r="D56" i="17"/>
  <c r="D55" i="17"/>
  <c r="D54" i="17"/>
  <c r="D53" i="17"/>
  <c r="D52" i="17"/>
  <c r="F50" i="17"/>
  <c r="F46" i="17" s="1"/>
  <c r="E50" i="17"/>
  <c r="D49" i="17"/>
  <c r="D48" i="17"/>
  <c r="D45" i="17"/>
  <c r="D44" i="17"/>
  <c r="F42" i="17"/>
  <c r="E42" i="17"/>
  <c r="D37" i="17"/>
  <c r="D36" i="17"/>
  <c r="D35" i="17"/>
  <c r="F34" i="17"/>
  <c r="E34" i="17"/>
  <c r="D33" i="17"/>
  <c r="D32" i="17"/>
  <c r="F31" i="17"/>
  <c r="E31" i="17"/>
  <c r="D30" i="17"/>
  <c r="D28" i="17"/>
  <c r="D27" i="17"/>
  <c r="D26" i="17"/>
  <c r="D25" i="17"/>
  <c r="D24" i="17"/>
  <c r="F22" i="17"/>
  <c r="E22" i="17"/>
  <c r="D21" i="17"/>
  <c r="D20" i="17"/>
  <c r="D17" i="17"/>
  <c r="F15" i="17"/>
  <c r="E15" i="17"/>
  <c r="D9" i="17"/>
  <c r="G42" i="20" l="1"/>
  <c r="H65" i="19"/>
  <c r="F65" i="19"/>
  <c r="G78" i="19"/>
  <c r="G45" i="19"/>
  <c r="I18" i="19"/>
  <c r="D15" i="19"/>
  <c r="H189" i="20"/>
  <c r="D189" i="20"/>
  <c r="D33" i="20"/>
  <c r="G62" i="20"/>
  <c r="D175" i="20"/>
  <c r="G190" i="20"/>
  <c r="G189" i="20" s="1"/>
  <c r="G104" i="20"/>
  <c r="G88" i="20"/>
  <c r="E67" i="20"/>
  <c r="D147" i="20"/>
  <c r="E197" i="20"/>
  <c r="D197" i="20" s="1"/>
  <c r="G69" i="20"/>
  <c r="F131" i="20"/>
  <c r="F126" i="20" s="1"/>
  <c r="D128" i="20"/>
  <c r="H131" i="20"/>
  <c r="H126" i="20" s="1"/>
  <c r="G128" i="20"/>
  <c r="D30" i="20"/>
  <c r="D56" i="20"/>
  <c r="G24" i="20"/>
  <c r="G144" i="20"/>
  <c r="G83" i="20"/>
  <c r="H67" i="20"/>
  <c r="D24" i="20"/>
  <c r="D160" i="20"/>
  <c r="D83" i="20"/>
  <c r="G30" i="20"/>
  <c r="H56" i="20"/>
  <c r="G56" i="20" s="1"/>
  <c r="D144" i="20"/>
  <c r="D92" i="20"/>
  <c r="D69" i="20"/>
  <c r="G160" i="20"/>
  <c r="D199" i="20"/>
  <c r="G156" i="20"/>
  <c r="F156" i="20"/>
  <c r="D156" i="20" s="1"/>
  <c r="D42" i="20"/>
  <c r="I27" i="20"/>
  <c r="D135" i="20"/>
  <c r="D152" i="20"/>
  <c r="E180" i="20"/>
  <c r="D180" i="20" s="1"/>
  <c r="D62" i="20"/>
  <c r="G76" i="20"/>
  <c r="D173" i="20"/>
  <c r="F176" i="20"/>
  <c r="F171" i="20" s="1"/>
  <c r="I176" i="20"/>
  <c r="I171" i="20" s="1"/>
  <c r="I67" i="20"/>
  <c r="G135" i="20"/>
  <c r="G152" i="20"/>
  <c r="D104" i="20"/>
  <c r="G147" i="20"/>
  <c r="F67" i="20"/>
  <c r="G50" i="18"/>
  <c r="D78" i="19"/>
  <c r="G22" i="19"/>
  <c r="D41" i="19"/>
  <c r="D22" i="19"/>
  <c r="G41" i="19"/>
  <c r="D97" i="19"/>
  <c r="F18" i="19"/>
  <c r="F13" i="19" s="1"/>
  <c r="F10" i="19" s="1"/>
  <c r="G62" i="19"/>
  <c r="G81" i="19"/>
  <c r="E18" i="19"/>
  <c r="E13" i="19" s="1"/>
  <c r="G31" i="19"/>
  <c r="D62" i="19"/>
  <c r="F60" i="19"/>
  <c r="G89" i="19"/>
  <c r="H27" i="20"/>
  <c r="G45" i="20"/>
  <c r="E205" i="20"/>
  <c r="D205" i="20" s="1"/>
  <c r="E88" i="20"/>
  <c r="D88" i="20" s="1"/>
  <c r="E192" i="20"/>
  <c r="D192" i="20" s="1"/>
  <c r="D45" i="20"/>
  <c r="D12" i="20"/>
  <c r="D15" i="18"/>
  <c r="D34" i="18"/>
  <c r="F66" i="18"/>
  <c r="F61" i="18" s="1"/>
  <c r="G31" i="18"/>
  <c r="D22" i="18"/>
  <c r="G15" i="18"/>
  <c r="H18" i="17"/>
  <c r="H13" i="17" s="1"/>
  <c r="D31" i="19"/>
  <c r="D34" i="19"/>
  <c r="I65" i="19"/>
  <c r="I60" i="19" s="1"/>
  <c r="G15" i="19"/>
  <c r="G49" i="19"/>
  <c r="D69" i="19"/>
  <c r="D89" i="19"/>
  <c r="G97" i="19"/>
  <c r="G34" i="19"/>
  <c r="D49" i="19"/>
  <c r="G69" i="19"/>
  <c r="D81" i="19"/>
  <c r="D93" i="19"/>
  <c r="D31" i="18"/>
  <c r="I66" i="18"/>
  <c r="I61" i="18" s="1"/>
  <c r="G22" i="18"/>
  <c r="I18" i="18"/>
  <c r="I13" i="18" s="1"/>
  <c r="D42" i="18"/>
  <c r="D50" i="18"/>
  <c r="G42" i="17"/>
  <c r="H197" i="20"/>
  <c r="G197" i="20" s="1"/>
  <c r="E131" i="20"/>
  <c r="I131" i="20"/>
  <c r="E189" i="20"/>
  <c r="H173" i="20"/>
  <c r="H180" i="20"/>
  <c r="H192" i="20"/>
  <c r="G192" i="20" s="1"/>
  <c r="H205" i="20"/>
  <c r="G12" i="20"/>
  <c r="G33" i="20"/>
  <c r="G92" i="20"/>
  <c r="G10" i="20"/>
  <c r="G19" i="20"/>
  <c r="D10" i="20"/>
  <c r="E27" i="20"/>
  <c r="F27" i="20"/>
  <c r="E19" i="20"/>
  <c r="D76" i="20"/>
  <c r="I13" i="19"/>
  <c r="I10" i="19" s="1"/>
  <c r="E45" i="19"/>
  <c r="D45" i="19" s="1"/>
  <c r="E65" i="19"/>
  <c r="H18" i="19"/>
  <c r="H60" i="19"/>
  <c r="H93" i="19"/>
  <c r="G93" i="19" s="1"/>
  <c r="E46" i="18"/>
  <c r="D46" i="18" s="1"/>
  <c r="H18" i="18"/>
  <c r="H13" i="18" s="1"/>
  <c r="G42" i="18"/>
  <c r="F18" i="18"/>
  <c r="F13" i="18" s="1"/>
  <c r="G34" i="18"/>
  <c r="G34" i="17"/>
  <c r="I66" i="17"/>
  <c r="I61" i="17" s="1"/>
  <c r="D15" i="17"/>
  <c r="G15" i="17"/>
  <c r="G31" i="17"/>
  <c r="G50" i="17"/>
  <c r="E18" i="18"/>
  <c r="H46" i="18"/>
  <c r="G46" i="18" s="1"/>
  <c r="D31" i="17"/>
  <c r="G22" i="17"/>
  <c r="F66" i="17"/>
  <c r="F61" i="17" s="1"/>
  <c r="D34" i="17"/>
  <c r="D50" i="17"/>
  <c r="I18" i="17"/>
  <c r="I13" i="17" s="1"/>
  <c r="H46" i="17"/>
  <c r="G46" i="17" s="1"/>
  <c r="D42" i="17"/>
  <c r="E18" i="17"/>
  <c r="E13" i="17" s="1"/>
  <c r="E46" i="17"/>
  <c r="D46" i="17" s="1"/>
  <c r="F18" i="17"/>
  <c r="F13" i="17" s="1"/>
  <c r="D22" i="17"/>
  <c r="G67" i="20" l="1"/>
  <c r="D67" i="20"/>
  <c r="I17" i="20"/>
  <c r="I15" i="20" s="1"/>
  <c r="I9" i="20" s="1"/>
  <c r="F17" i="20"/>
  <c r="F15" i="20" s="1"/>
  <c r="F9" i="20" s="1"/>
  <c r="D27" i="20"/>
  <c r="G27" i="20"/>
  <c r="E176" i="20"/>
  <c r="D176" i="20" s="1"/>
  <c r="F123" i="20"/>
  <c r="F10" i="17"/>
  <c r="G60" i="19"/>
  <c r="D18" i="19"/>
  <c r="G65" i="19"/>
  <c r="H17" i="20"/>
  <c r="E201" i="20"/>
  <c r="D201" i="20" s="1"/>
  <c r="F10" i="18"/>
  <c r="I10" i="18"/>
  <c r="I10" i="17"/>
  <c r="G18" i="18"/>
  <c r="H176" i="20"/>
  <c r="G176" i="20" s="1"/>
  <c r="G180" i="20"/>
  <c r="G173" i="20"/>
  <c r="G205" i="20"/>
  <c r="H201" i="20"/>
  <c r="G201" i="20" s="1"/>
  <c r="G131" i="20"/>
  <c r="I126" i="20"/>
  <c r="E126" i="20"/>
  <c r="D131" i="20"/>
  <c r="E17" i="20"/>
  <c r="D19" i="20"/>
  <c r="E60" i="19"/>
  <c r="D60" i="19" s="1"/>
  <c r="D65" i="19"/>
  <c r="H13" i="19"/>
  <c r="G18" i="19"/>
  <c r="E10" i="19"/>
  <c r="D10" i="19" s="1"/>
  <c r="D13" i="19"/>
  <c r="G13" i="18"/>
  <c r="E13" i="18"/>
  <c r="D18" i="18"/>
  <c r="G18" i="17"/>
  <c r="G13" i="17"/>
  <c r="D18" i="17"/>
  <c r="D13" i="17"/>
  <c r="F78" i="15"/>
  <c r="E171" i="20" l="1"/>
  <c r="D171" i="20" s="1"/>
  <c r="G17" i="20"/>
  <c r="H15" i="20"/>
  <c r="G15" i="20" s="1"/>
  <c r="H9" i="20"/>
  <c r="G9" i="20" s="1"/>
  <c r="H171" i="20"/>
  <c r="G171" i="20" s="1"/>
  <c r="D126" i="20"/>
  <c r="E123" i="20"/>
  <c r="D123" i="20" s="1"/>
  <c r="L121" i="20" s="1"/>
  <c r="I123" i="20"/>
  <c r="G126" i="20"/>
  <c r="D17" i="20"/>
  <c r="E15" i="20"/>
  <c r="G13" i="19"/>
  <c r="H10" i="19"/>
  <c r="G10" i="19" s="1"/>
  <c r="D13" i="18"/>
  <c r="F282" i="15"/>
  <c r="H123" i="20" l="1"/>
  <c r="G123" i="20" s="1"/>
  <c r="O121" i="20" s="1"/>
  <c r="P121" i="20" s="1"/>
  <c r="M121" i="20"/>
  <c r="D15" i="20"/>
  <c r="E9" i="20"/>
  <c r="D9" i="20" s="1"/>
  <c r="H224" i="6" l="1"/>
  <c r="E224" i="6"/>
  <c r="E106" i="18" s="1"/>
  <c r="D106" i="18" s="1"/>
  <c r="H222" i="6"/>
  <c r="E222" i="6"/>
  <c r="E104" i="18" s="1"/>
  <c r="D104" i="18" s="1"/>
  <c r="H221" i="6"/>
  <c r="E221" i="6"/>
  <c r="E103" i="18" s="1"/>
  <c r="D103" i="18" s="1"/>
  <c r="H220" i="6"/>
  <c r="E220" i="6"/>
  <c r="E102" i="18" s="1"/>
  <c r="D102" i="18" s="1"/>
  <c r="H219" i="6"/>
  <c r="E219" i="6"/>
  <c r="E101" i="18" s="1"/>
  <c r="H218" i="6"/>
  <c r="E218" i="6"/>
  <c r="E100" i="18" s="1"/>
  <c r="D100" i="18" s="1"/>
  <c r="H217" i="6"/>
  <c r="E217" i="6"/>
  <c r="E99" i="18" s="1"/>
  <c r="D99" i="18" s="1"/>
  <c r="I215" i="6"/>
  <c r="I211" i="6" s="1"/>
  <c r="F215" i="6"/>
  <c r="F211" i="6" s="1"/>
  <c r="H214" i="6"/>
  <c r="H96" i="18" s="1"/>
  <c r="G96" i="18" s="1"/>
  <c r="E214" i="6"/>
  <c r="H213" i="6"/>
  <c r="H95" i="18" s="1"/>
  <c r="G95" i="18" s="1"/>
  <c r="E213" i="6"/>
  <c r="H210" i="6"/>
  <c r="E210" i="6"/>
  <c r="E92" i="18" s="1"/>
  <c r="D92" i="18" s="1"/>
  <c r="H209" i="6"/>
  <c r="E209" i="6"/>
  <c r="E91" i="18" s="1"/>
  <c r="G208" i="6"/>
  <c r="D208" i="6"/>
  <c r="I207" i="6"/>
  <c r="F207" i="6"/>
  <c r="H205" i="6"/>
  <c r="E205" i="6"/>
  <c r="E85" i="18" s="1"/>
  <c r="D85" i="18" s="1"/>
  <c r="H204" i="6"/>
  <c r="E204" i="6"/>
  <c r="E84" i="18" s="1"/>
  <c r="H203" i="6"/>
  <c r="E203" i="6"/>
  <c r="E83" i="18" s="1"/>
  <c r="D83" i="18" s="1"/>
  <c r="I202" i="6"/>
  <c r="F202" i="6"/>
  <c r="H201" i="6"/>
  <c r="H81" i="18" s="1"/>
  <c r="E201" i="6"/>
  <c r="H200" i="6"/>
  <c r="H80" i="18" s="1"/>
  <c r="G80" i="18" s="1"/>
  <c r="E200" i="6"/>
  <c r="I199" i="6"/>
  <c r="F199" i="6"/>
  <c r="H198" i="6"/>
  <c r="E198" i="6"/>
  <c r="E78" i="18" s="1"/>
  <c r="D78" i="18" s="1"/>
  <c r="H196" i="6"/>
  <c r="E196" i="6"/>
  <c r="E76" i="18" s="1"/>
  <c r="D76" i="18" s="1"/>
  <c r="H195" i="6"/>
  <c r="E195" i="6"/>
  <c r="E75" i="18" s="1"/>
  <c r="D75" i="18" s="1"/>
  <c r="H194" i="6"/>
  <c r="E194" i="6"/>
  <c r="E74" i="18" s="1"/>
  <c r="D74" i="18" s="1"/>
  <c r="H193" i="6"/>
  <c r="E193" i="6"/>
  <c r="E73" i="18" s="1"/>
  <c r="D73" i="18" s="1"/>
  <c r="H192" i="6"/>
  <c r="E192" i="6"/>
  <c r="E72" i="18" s="1"/>
  <c r="I190" i="6"/>
  <c r="F190" i="6"/>
  <c r="H189" i="6"/>
  <c r="H69" i="18" s="1"/>
  <c r="G69" i="18" s="1"/>
  <c r="E189" i="6"/>
  <c r="H188" i="6"/>
  <c r="H68" i="18" s="1"/>
  <c r="G68" i="18" s="1"/>
  <c r="E188" i="6"/>
  <c r="H185" i="6"/>
  <c r="E185" i="6"/>
  <c r="E65" i="18" s="1"/>
  <c r="I183" i="6"/>
  <c r="F183" i="6"/>
  <c r="G179" i="6"/>
  <c r="D179" i="6"/>
  <c r="G177" i="6"/>
  <c r="D177" i="6"/>
  <c r="G176" i="6"/>
  <c r="D176" i="6"/>
  <c r="G175" i="6"/>
  <c r="D175" i="6"/>
  <c r="G174" i="6"/>
  <c r="D174" i="6"/>
  <c r="G173" i="6"/>
  <c r="D173" i="6"/>
  <c r="G172" i="6"/>
  <c r="D172" i="6"/>
  <c r="I170" i="6"/>
  <c r="I166" i="6" s="1"/>
  <c r="H170" i="6"/>
  <c r="F170" i="6"/>
  <c r="F166" i="6" s="1"/>
  <c r="E170" i="6"/>
  <c r="G169" i="6"/>
  <c r="D169" i="6"/>
  <c r="G168" i="6"/>
  <c r="D168" i="6"/>
  <c r="G165" i="6"/>
  <c r="D165" i="6"/>
  <c r="G164" i="6"/>
  <c r="D164" i="6"/>
  <c r="G163" i="6"/>
  <c r="D163" i="6"/>
  <c r="I162" i="6"/>
  <c r="H162" i="6"/>
  <c r="F162" i="6"/>
  <c r="E162" i="6"/>
  <c r="G160" i="6"/>
  <c r="D160" i="6"/>
  <c r="G159" i="6"/>
  <c r="D159" i="6"/>
  <c r="G158" i="6"/>
  <c r="D158" i="6"/>
  <c r="I157" i="6"/>
  <c r="H157" i="6"/>
  <c r="F157" i="6"/>
  <c r="E157" i="6"/>
  <c r="G156" i="6"/>
  <c r="D156" i="6"/>
  <c r="G155" i="6"/>
  <c r="D155" i="6"/>
  <c r="I154" i="6"/>
  <c r="H154" i="6"/>
  <c r="F154" i="6"/>
  <c r="E154" i="6"/>
  <c r="G153" i="6"/>
  <c r="D153" i="6"/>
  <c r="G151" i="6"/>
  <c r="D151" i="6"/>
  <c r="G150" i="6"/>
  <c r="D150" i="6"/>
  <c r="G149" i="6"/>
  <c r="D149" i="6"/>
  <c r="G148" i="6"/>
  <c r="D148" i="6"/>
  <c r="G147" i="6"/>
  <c r="D147" i="6"/>
  <c r="I145" i="6"/>
  <c r="H145" i="6"/>
  <c r="F145" i="6"/>
  <c r="F141" i="6" s="1"/>
  <c r="E145" i="6"/>
  <c r="G144" i="6"/>
  <c r="D144" i="6"/>
  <c r="G143" i="6"/>
  <c r="D143" i="6"/>
  <c r="G140" i="6"/>
  <c r="D140" i="6"/>
  <c r="I138" i="6"/>
  <c r="H138" i="6"/>
  <c r="F138" i="6"/>
  <c r="E138" i="6"/>
  <c r="N131" i="6"/>
  <c r="K131" i="6"/>
  <c r="G132" i="6"/>
  <c r="D132" i="6"/>
  <c r="H114" i="6"/>
  <c r="H102" i="6"/>
  <c r="H98" i="6" s="1"/>
  <c r="H93" i="6"/>
  <c r="H86" i="6"/>
  <c r="H79" i="6"/>
  <c r="H72" i="6"/>
  <c r="H66" i="6" s="1"/>
  <c r="H55" i="6"/>
  <c r="H52" i="6"/>
  <c r="H43" i="6"/>
  <c r="H40" i="6"/>
  <c r="H34" i="6"/>
  <c r="H29" i="6" s="1"/>
  <c r="H21" i="6"/>
  <c r="H17" i="6"/>
  <c r="E114" i="6"/>
  <c r="E102" i="6"/>
  <c r="E98" i="6" s="1"/>
  <c r="E93" i="6"/>
  <c r="E86" i="6"/>
  <c r="E79" i="6"/>
  <c r="E72" i="6"/>
  <c r="E66" i="6" s="1"/>
  <c r="E55" i="6"/>
  <c r="E52" i="6"/>
  <c r="E43" i="6"/>
  <c r="E40" i="6"/>
  <c r="E34" i="6"/>
  <c r="E29" i="6" s="1"/>
  <c r="E21" i="6"/>
  <c r="E17" i="6"/>
  <c r="N126" i="5"/>
  <c r="K126" i="5"/>
  <c r="H109" i="5"/>
  <c r="H97" i="5"/>
  <c r="H93" i="5" s="1"/>
  <c r="H88" i="5"/>
  <c r="H81" i="5"/>
  <c r="H67" i="5"/>
  <c r="H61" i="5"/>
  <c r="H50" i="5"/>
  <c r="H47" i="5"/>
  <c r="H38" i="5"/>
  <c r="H35" i="5"/>
  <c r="H29" i="5"/>
  <c r="H24" i="5" s="1"/>
  <c r="H16" i="5"/>
  <c r="H10" i="5" s="1"/>
  <c r="H219" i="5"/>
  <c r="H217" i="5"/>
  <c r="H104" i="17" s="1"/>
  <c r="G104" i="17" s="1"/>
  <c r="H216" i="5"/>
  <c r="H215" i="5"/>
  <c r="H214" i="5"/>
  <c r="H213" i="5"/>
  <c r="H100" i="17" s="1"/>
  <c r="G100" i="17" s="1"/>
  <c r="H212" i="5"/>
  <c r="I210" i="5"/>
  <c r="I206" i="5" s="1"/>
  <c r="H209" i="5"/>
  <c r="H208" i="5"/>
  <c r="H205" i="5"/>
  <c r="H204" i="5"/>
  <c r="G203" i="5"/>
  <c r="I202" i="5"/>
  <c r="H200" i="5"/>
  <c r="H199" i="5"/>
  <c r="H198" i="5"/>
  <c r="I197" i="5"/>
  <c r="H196" i="5"/>
  <c r="H195" i="5"/>
  <c r="I194" i="5"/>
  <c r="H193" i="5"/>
  <c r="H191" i="5"/>
  <c r="H76" i="17" s="1"/>
  <c r="G76" i="17" s="1"/>
  <c r="H190" i="5"/>
  <c r="H189" i="5"/>
  <c r="H188" i="5"/>
  <c r="H187" i="5"/>
  <c r="G187" i="5" s="1"/>
  <c r="I185" i="5"/>
  <c r="H184" i="5"/>
  <c r="H183" i="5"/>
  <c r="H180" i="5"/>
  <c r="G180" i="5" s="1"/>
  <c r="I178" i="5"/>
  <c r="G174" i="5"/>
  <c r="G172" i="5"/>
  <c r="G171" i="5"/>
  <c r="G170" i="5"/>
  <c r="G169" i="5"/>
  <c r="G168" i="5"/>
  <c r="G167" i="5"/>
  <c r="I165" i="5"/>
  <c r="I161" i="5" s="1"/>
  <c r="H165" i="5"/>
  <c r="G164" i="5"/>
  <c r="G163" i="5"/>
  <c r="G160" i="5"/>
  <c r="G159" i="5"/>
  <c r="I157" i="5"/>
  <c r="H157" i="5"/>
  <c r="G155" i="5"/>
  <c r="G154" i="5"/>
  <c r="G153" i="5"/>
  <c r="I152" i="5"/>
  <c r="H152" i="5"/>
  <c r="G151" i="5"/>
  <c r="G150" i="5"/>
  <c r="I149" i="5"/>
  <c r="H149" i="5"/>
  <c r="G148" i="5"/>
  <c r="G146" i="5"/>
  <c r="G145" i="5"/>
  <c r="G144" i="5"/>
  <c r="G143" i="5"/>
  <c r="G142" i="5"/>
  <c r="I140" i="5"/>
  <c r="H140" i="5"/>
  <c r="G139" i="5"/>
  <c r="G138" i="5"/>
  <c r="I136" i="5"/>
  <c r="G135" i="5"/>
  <c r="I133" i="5"/>
  <c r="H133" i="5"/>
  <c r="G127" i="5"/>
  <c r="E109" i="5"/>
  <c r="E97" i="5"/>
  <c r="E93" i="5" s="1"/>
  <c r="E88" i="5"/>
  <c r="E81" i="5"/>
  <c r="E67" i="5"/>
  <c r="E61" i="5" s="1"/>
  <c r="E50" i="5"/>
  <c r="E47" i="5"/>
  <c r="E38" i="5"/>
  <c r="E35" i="5"/>
  <c r="E29" i="5"/>
  <c r="E24" i="5" s="1"/>
  <c r="E16" i="5"/>
  <c r="E10" i="5" s="1"/>
  <c r="E219" i="5"/>
  <c r="E217" i="5"/>
  <c r="E216" i="5"/>
  <c r="E215" i="5"/>
  <c r="E214" i="5"/>
  <c r="E213" i="5"/>
  <c r="E212" i="5"/>
  <c r="E99" i="17" s="1"/>
  <c r="D99" i="17" s="1"/>
  <c r="F210" i="5"/>
  <c r="F206" i="5" s="1"/>
  <c r="E209" i="5"/>
  <c r="E208" i="5"/>
  <c r="E205" i="5"/>
  <c r="E92" i="17" s="1"/>
  <c r="D92" i="17" s="1"/>
  <c r="E204" i="5"/>
  <c r="E91" i="17" s="1"/>
  <c r="D203" i="5"/>
  <c r="F202" i="5"/>
  <c r="E200" i="5"/>
  <c r="E199" i="5"/>
  <c r="E198" i="5"/>
  <c r="F197" i="5"/>
  <c r="E196" i="5"/>
  <c r="E195" i="5"/>
  <c r="F194" i="5"/>
  <c r="E193" i="5"/>
  <c r="E191" i="5"/>
  <c r="E76" i="17" s="1"/>
  <c r="D76" i="17" s="1"/>
  <c r="E190" i="5"/>
  <c r="E75" i="17" s="1"/>
  <c r="D75" i="17" s="1"/>
  <c r="E189" i="5"/>
  <c r="E74" i="17" s="1"/>
  <c r="D74" i="17" s="1"/>
  <c r="E188" i="5"/>
  <c r="E73" i="17" s="1"/>
  <c r="D73" i="17" s="1"/>
  <c r="E187" i="5"/>
  <c r="E72" i="17" s="1"/>
  <c r="F185" i="5"/>
  <c r="E184" i="5"/>
  <c r="E183" i="5"/>
  <c r="E68" i="17" s="1"/>
  <c r="E180" i="5"/>
  <c r="E65" i="17" s="1"/>
  <c r="F178" i="5"/>
  <c r="D174" i="5"/>
  <c r="D172" i="5"/>
  <c r="D171" i="5"/>
  <c r="D170" i="5"/>
  <c r="D169" i="5"/>
  <c r="D168" i="5"/>
  <c r="D167" i="5"/>
  <c r="F165" i="5"/>
  <c r="F161" i="5" s="1"/>
  <c r="E165" i="5"/>
  <c r="D164" i="5"/>
  <c r="D163" i="5"/>
  <c r="D160" i="5"/>
  <c r="D159" i="5"/>
  <c r="F157" i="5"/>
  <c r="D157" i="5" s="1"/>
  <c r="E157" i="5"/>
  <c r="D155" i="5"/>
  <c r="D154" i="5"/>
  <c r="D153" i="5"/>
  <c r="F152" i="5"/>
  <c r="E152" i="5"/>
  <c r="D151" i="5"/>
  <c r="D150" i="5"/>
  <c r="F149" i="5"/>
  <c r="E149" i="5"/>
  <c r="D148" i="5"/>
  <c r="D146" i="5"/>
  <c r="D145" i="5"/>
  <c r="D144" i="5"/>
  <c r="D143" i="5"/>
  <c r="D142" i="5"/>
  <c r="F140" i="5"/>
  <c r="E140" i="5"/>
  <c r="D139" i="5"/>
  <c r="D138" i="5"/>
  <c r="D135" i="5"/>
  <c r="F133" i="5"/>
  <c r="E133" i="5"/>
  <c r="D127" i="5"/>
  <c r="E214" i="10"/>
  <c r="E212" i="10"/>
  <c r="E211" i="10"/>
  <c r="E210" i="10"/>
  <c r="E209" i="10"/>
  <c r="E208" i="10"/>
  <c r="E207" i="10"/>
  <c r="F205" i="10"/>
  <c r="F201" i="10" s="1"/>
  <c r="E204" i="10"/>
  <c r="E95" i="37"/>
  <c r="E200" i="10"/>
  <c r="E199" i="10"/>
  <c r="D198" i="10"/>
  <c r="F197" i="10"/>
  <c r="E195" i="10"/>
  <c r="E194" i="10"/>
  <c r="E193" i="10"/>
  <c r="F192" i="10"/>
  <c r="E191" i="10"/>
  <c r="E190" i="10"/>
  <c r="F189" i="10"/>
  <c r="E188" i="10"/>
  <c r="E186" i="10"/>
  <c r="E185" i="10"/>
  <c r="E184" i="10"/>
  <c r="E183" i="10"/>
  <c r="E182" i="10"/>
  <c r="F180" i="10"/>
  <c r="E179" i="10"/>
  <c r="E178" i="10"/>
  <c r="E175" i="10"/>
  <c r="F173" i="10"/>
  <c r="D169" i="10"/>
  <c r="D167" i="10"/>
  <c r="D166" i="10"/>
  <c r="D165" i="10"/>
  <c r="D164" i="10"/>
  <c r="D163" i="10"/>
  <c r="D162" i="10"/>
  <c r="F160" i="10"/>
  <c r="F156" i="10" s="1"/>
  <c r="E160" i="10"/>
  <c r="D159" i="10"/>
  <c r="D158" i="10"/>
  <c r="D155" i="10"/>
  <c r="D154" i="10"/>
  <c r="D153" i="10"/>
  <c r="F152" i="10"/>
  <c r="E152" i="10"/>
  <c r="D150" i="10"/>
  <c r="D149" i="10"/>
  <c r="D148" i="10"/>
  <c r="F147" i="10"/>
  <c r="E147" i="10"/>
  <c r="D146" i="10"/>
  <c r="D145" i="10"/>
  <c r="F144" i="10"/>
  <c r="E144" i="10"/>
  <c r="D143" i="10"/>
  <c r="D141" i="10"/>
  <c r="D140" i="10"/>
  <c r="D139" i="10"/>
  <c r="D138" i="10"/>
  <c r="D137" i="10"/>
  <c r="F135" i="10"/>
  <c r="E135" i="10"/>
  <c r="D134" i="10"/>
  <c r="D133" i="10"/>
  <c r="D130" i="10"/>
  <c r="F128" i="10"/>
  <c r="E128" i="10"/>
  <c r="H121" i="10"/>
  <c r="D122" i="10"/>
  <c r="E224" i="11"/>
  <c r="E222" i="11"/>
  <c r="E221" i="11"/>
  <c r="E220" i="11"/>
  <c r="E102" i="30" s="1"/>
  <c r="D102" i="30" s="1"/>
  <c r="E219" i="11"/>
  <c r="E218" i="11"/>
  <c r="E100" i="30" s="1"/>
  <c r="D100" i="30" s="1"/>
  <c r="E217" i="11"/>
  <c r="F215" i="11"/>
  <c r="F211" i="11" s="1"/>
  <c r="E214" i="11"/>
  <c r="E213" i="11"/>
  <c r="E210" i="11"/>
  <c r="E209" i="11"/>
  <c r="D209" i="11" s="1"/>
  <c r="D208" i="11"/>
  <c r="F207" i="11"/>
  <c r="E205" i="11"/>
  <c r="E204" i="11"/>
  <c r="E203" i="11"/>
  <c r="F202" i="11"/>
  <c r="E201" i="11"/>
  <c r="E200" i="11"/>
  <c r="F199" i="11"/>
  <c r="E198" i="11"/>
  <c r="E77" i="30" s="1"/>
  <c r="D77" i="30" s="1"/>
  <c r="E196" i="11"/>
  <c r="E76" i="30" s="1"/>
  <c r="D76" i="30" s="1"/>
  <c r="E195" i="11"/>
  <c r="E194" i="11"/>
  <c r="E193" i="11"/>
  <c r="E192" i="11"/>
  <c r="E72" i="30" s="1"/>
  <c r="F190" i="11"/>
  <c r="E189" i="11"/>
  <c r="E188" i="11"/>
  <c r="E185" i="11"/>
  <c r="E65" i="30" s="1"/>
  <c r="F183" i="11"/>
  <c r="D179" i="11"/>
  <c r="D177" i="11"/>
  <c r="D176" i="11"/>
  <c r="D175" i="11"/>
  <c r="D174" i="11"/>
  <c r="D173" i="11"/>
  <c r="D172" i="11"/>
  <c r="F170" i="11"/>
  <c r="F166" i="11" s="1"/>
  <c r="E170" i="11"/>
  <c r="D169" i="11"/>
  <c r="D168" i="11"/>
  <c r="D165" i="11"/>
  <c r="D164" i="11"/>
  <c r="D163" i="11"/>
  <c r="F162" i="11"/>
  <c r="E162" i="11"/>
  <c r="D160" i="11"/>
  <c r="D159" i="11"/>
  <c r="D158" i="11"/>
  <c r="F157" i="11"/>
  <c r="E157" i="11"/>
  <c r="D156" i="11"/>
  <c r="D155" i="11"/>
  <c r="F154" i="11"/>
  <c r="E154" i="11"/>
  <c r="D153" i="11"/>
  <c r="D151" i="11"/>
  <c r="D150" i="11"/>
  <c r="D149" i="11"/>
  <c r="D148" i="11"/>
  <c r="D147" i="11"/>
  <c r="F145" i="11"/>
  <c r="E145" i="11"/>
  <c r="D144" i="11"/>
  <c r="D143" i="11"/>
  <c r="D140" i="11"/>
  <c r="F138" i="11"/>
  <c r="E138" i="11"/>
  <c r="H131" i="11"/>
  <c r="D132" i="11"/>
  <c r="E78" i="17" l="1"/>
  <c r="D78" i="17" s="1"/>
  <c r="D193" i="5"/>
  <c r="E136" i="5"/>
  <c r="F136" i="5"/>
  <c r="E91" i="37"/>
  <c r="E87" i="13"/>
  <c r="E92" i="37"/>
  <c r="D92" i="37" s="1"/>
  <c r="E88" i="13"/>
  <c r="D88" i="13" s="1"/>
  <c r="E96" i="37"/>
  <c r="D96" i="37" s="1"/>
  <c r="E92" i="13"/>
  <c r="D92" i="13" s="1"/>
  <c r="E65" i="37"/>
  <c r="E63" i="13"/>
  <c r="E81" i="37"/>
  <c r="D81" i="37" s="1"/>
  <c r="E79" i="13"/>
  <c r="D79" i="13" s="1"/>
  <c r="E68" i="37"/>
  <c r="D68" i="37" s="1"/>
  <c r="E66" i="13"/>
  <c r="D66" i="13" s="1"/>
  <c r="E83" i="37"/>
  <c r="E81" i="13"/>
  <c r="E84" i="37"/>
  <c r="D84" i="37" s="1"/>
  <c r="E82" i="13"/>
  <c r="D82" i="13" s="1"/>
  <c r="E85" i="37"/>
  <c r="D85" i="37" s="1"/>
  <c r="E83" i="13"/>
  <c r="D83" i="13" s="1"/>
  <c r="E69" i="37"/>
  <c r="D69" i="37" s="1"/>
  <c r="E67" i="13"/>
  <c r="D67" i="13" s="1"/>
  <c r="E106" i="37"/>
  <c r="D106" i="37" s="1"/>
  <c r="E102" i="13"/>
  <c r="D102" i="13" s="1"/>
  <c r="E80" i="37"/>
  <c r="E78" i="13"/>
  <c r="G162" i="6"/>
  <c r="G157" i="6"/>
  <c r="D138" i="6"/>
  <c r="E100" i="37"/>
  <c r="D100" i="37" s="1"/>
  <c r="E96" i="13"/>
  <c r="D96" i="13" s="1"/>
  <c r="E102" i="37"/>
  <c r="D102" i="37" s="1"/>
  <c r="E98" i="13"/>
  <c r="D98" i="13" s="1"/>
  <c r="E101" i="37"/>
  <c r="D101" i="37" s="1"/>
  <c r="E97" i="13"/>
  <c r="D97" i="13" s="1"/>
  <c r="E103" i="37"/>
  <c r="D103" i="37" s="1"/>
  <c r="E99" i="13"/>
  <c r="D99" i="13" s="1"/>
  <c r="E104" i="37"/>
  <c r="D104" i="37" s="1"/>
  <c r="E100" i="13"/>
  <c r="D100" i="13" s="1"/>
  <c r="E99" i="37"/>
  <c r="E95" i="13"/>
  <c r="E72" i="37"/>
  <c r="E70" i="13"/>
  <c r="E73" i="37"/>
  <c r="D73" i="37" s="1"/>
  <c r="E71" i="13"/>
  <c r="D71" i="13" s="1"/>
  <c r="E74" i="37"/>
  <c r="D74" i="37" s="1"/>
  <c r="E72" i="13"/>
  <c r="D72" i="13" s="1"/>
  <c r="E75" i="37"/>
  <c r="D75" i="37" s="1"/>
  <c r="E73" i="13"/>
  <c r="D73" i="13" s="1"/>
  <c r="E76" i="37"/>
  <c r="D76" i="37" s="1"/>
  <c r="E74" i="13"/>
  <c r="D74" i="13" s="1"/>
  <c r="E78" i="37"/>
  <c r="D78" i="37" s="1"/>
  <c r="E76" i="13"/>
  <c r="D76" i="13" s="1"/>
  <c r="D95" i="37"/>
  <c r="G154" i="6"/>
  <c r="D224" i="6"/>
  <c r="D194" i="6"/>
  <c r="G152" i="5"/>
  <c r="E131" i="10"/>
  <c r="E126" i="10" s="1"/>
  <c r="D152" i="10"/>
  <c r="D186" i="10"/>
  <c r="E197" i="10"/>
  <c r="D197" i="10" s="1"/>
  <c r="D212" i="10"/>
  <c r="D178" i="10"/>
  <c r="D195" i="10"/>
  <c r="E173" i="10"/>
  <c r="D173" i="10" s="1"/>
  <c r="D199" i="10"/>
  <c r="D200" i="10"/>
  <c r="D135" i="10"/>
  <c r="D191" i="10"/>
  <c r="D204" i="10"/>
  <c r="F176" i="10"/>
  <c r="F171" i="10" s="1"/>
  <c r="D182" i="10"/>
  <c r="E192" i="10"/>
  <c r="D192" i="10" s="1"/>
  <c r="D207" i="10"/>
  <c r="D128" i="10"/>
  <c r="D194" i="10"/>
  <c r="D214" i="10"/>
  <c r="D210" i="10"/>
  <c r="D184" i="10"/>
  <c r="D183" i="10"/>
  <c r="D185" i="10"/>
  <c r="I186" i="6"/>
  <c r="I181" i="6" s="1"/>
  <c r="F186" i="6"/>
  <c r="F181" i="6" s="1"/>
  <c r="G170" i="6"/>
  <c r="D170" i="6"/>
  <c r="E166" i="6"/>
  <c r="D166" i="6" s="1"/>
  <c r="D217" i="6"/>
  <c r="D162" i="6"/>
  <c r="F136" i="6"/>
  <c r="F133" i="6" s="1"/>
  <c r="D157" i="6"/>
  <c r="D209" i="6"/>
  <c r="H141" i="6"/>
  <c r="H136" i="6" s="1"/>
  <c r="D154" i="6"/>
  <c r="G145" i="6"/>
  <c r="D145" i="6"/>
  <c r="G138" i="6"/>
  <c r="E183" i="6"/>
  <c r="D183" i="6" s="1"/>
  <c r="G221" i="6"/>
  <c r="H103" i="18"/>
  <c r="G103" i="18" s="1"/>
  <c r="G220" i="6"/>
  <c r="H102" i="18"/>
  <c r="G102" i="18" s="1"/>
  <c r="D221" i="6"/>
  <c r="D220" i="6"/>
  <c r="G218" i="6"/>
  <c r="H100" i="18"/>
  <c r="G100" i="18" s="1"/>
  <c r="G217" i="6"/>
  <c r="H99" i="18"/>
  <c r="G99" i="18" s="1"/>
  <c r="D218" i="6"/>
  <c r="G213" i="6"/>
  <c r="G210" i="6"/>
  <c r="H92" i="18"/>
  <c r="G92" i="18" s="1"/>
  <c r="E207" i="6"/>
  <c r="D207" i="6" s="1"/>
  <c r="D210" i="6"/>
  <c r="G209" i="6"/>
  <c r="H91" i="18"/>
  <c r="H207" i="6"/>
  <c r="G207" i="6" s="1"/>
  <c r="E89" i="18"/>
  <c r="D89" i="18" s="1"/>
  <c r="D91" i="18"/>
  <c r="G203" i="6"/>
  <c r="H83" i="18"/>
  <c r="G83" i="18" s="1"/>
  <c r="G205" i="6"/>
  <c r="H85" i="18"/>
  <c r="G85" i="18" s="1"/>
  <c r="D205" i="6"/>
  <c r="D203" i="6"/>
  <c r="G200" i="6"/>
  <c r="D200" i="6"/>
  <c r="E80" i="18"/>
  <c r="D80" i="18" s="1"/>
  <c r="D198" i="6"/>
  <c r="G196" i="6"/>
  <c r="H76" i="18"/>
  <c r="G76" i="18" s="1"/>
  <c r="D196" i="6"/>
  <c r="D195" i="6"/>
  <c r="G193" i="6"/>
  <c r="H73" i="18"/>
  <c r="G73" i="18" s="1"/>
  <c r="D193" i="6"/>
  <c r="D192" i="6"/>
  <c r="G189" i="6"/>
  <c r="G185" i="6"/>
  <c r="H65" i="18"/>
  <c r="D65" i="18"/>
  <c r="E63" i="18"/>
  <c r="D63" i="18" s="1"/>
  <c r="D185" i="6"/>
  <c r="H10" i="6"/>
  <c r="I181" i="5"/>
  <c r="I176" i="5" s="1"/>
  <c r="F181" i="5"/>
  <c r="F176" i="5" s="1"/>
  <c r="G165" i="5"/>
  <c r="G213" i="5"/>
  <c r="G157" i="5"/>
  <c r="F131" i="5"/>
  <c r="F128" i="5" s="1"/>
  <c r="D152" i="5"/>
  <c r="G149" i="5"/>
  <c r="D136" i="5"/>
  <c r="G140" i="5"/>
  <c r="I131" i="5"/>
  <c r="G133" i="5"/>
  <c r="E178" i="5"/>
  <c r="D178" i="5" s="1"/>
  <c r="G209" i="5"/>
  <c r="H96" i="17"/>
  <c r="G96" i="17" s="1"/>
  <c r="G208" i="5"/>
  <c r="H95" i="17"/>
  <c r="G95" i="17" s="1"/>
  <c r="D209" i="5"/>
  <c r="E96" i="17"/>
  <c r="D96" i="17" s="1"/>
  <c r="D208" i="5"/>
  <c r="E95" i="17"/>
  <c r="D95" i="17" s="1"/>
  <c r="G205" i="5"/>
  <c r="H92" i="17"/>
  <c r="G92" i="17" s="1"/>
  <c r="E202" i="5"/>
  <c r="D205" i="5"/>
  <c r="G204" i="5"/>
  <c r="H91" i="17"/>
  <c r="H72" i="5"/>
  <c r="D202" i="5"/>
  <c r="D204" i="5"/>
  <c r="E89" i="17"/>
  <c r="D89" i="17" s="1"/>
  <c r="D91" i="17"/>
  <c r="G198" i="5"/>
  <c r="H83" i="17"/>
  <c r="G83" i="17" s="1"/>
  <c r="H197" i="5"/>
  <c r="G197" i="5" s="1"/>
  <c r="D198" i="5"/>
  <c r="E83" i="17"/>
  <c r="D83" i="17" s="1"/>
  <c r="G195" i="5"/>
  <c r="H80" i="17"/>
  <c r="G80" i="17" s="1"/>
  <c r="D195" i="5"/>
  <c r="E80" i="17"/>
  <c r="D80" i="17" s="1"/>
  <c r="G193" i="5"/>
  <c r="H78" i="17"/>
  <c r="G78" i="17" s="1"/>
  <c r="G184" i="5"/>
  <c r="H69" i="17"/>
  <c r="G69" i="17" s="1"/>
  <c r="D184" i="5"/>
  <c r="E69" i="17"/>
  <c r="D69" i="17" s="1"/>
  <c r="H178" i="5"/>
  <c r="G178" i="5" s="1"/>
  <c r="H65" i="17"/>
  <c r="E63" i="17"/>
  <c r="D63" i="17" s="1"/>
  <c r="D65" i="17"/>
  <c r="D180" i="5"/>
  <c r="F186" i="11"/>
  <c r="F181" i="11" s="1"/>
  <c r="D221" i="11"/>
  <c r="E103" i="30"/>
  <c r="D103" i="30" s="1"/>
  <c r="D220" i="11"/>
  <c r="D218" i="11"/>
  <c r="D170" i="11"/>
  <c r="D217" i="11"/>
  <c r="E99" i="30"/>
  <c r="D99" i="30" s="1"/>
  <c r="D210" i="11"/>
  <c r="E92" i="30"/>
  <c r="D162" i="11"/>
  <c r="D157" i="11"/>
  <c r="D205" i="11"/>
  <c r="E85" i="30"/>
  <c r="D85" i="30" s="1"/>
  <c r="D203" i="11"/>
  <c r="E83" i="30"/>
  <c r="D83" i="30" s="1"/>
  <c r="F141" i="11"/>
  <c r="F136" i="11" s="1"/>
  <c r="F133" i="11" s="1"/>
  <c r="D200" i="11"/>
  <c r="E80" i="30"/>
  <c r="D80" i="30" s="1"/>
  <c r="D196" i="11"/>
  <c r="D193" i="11"/>
  <c r="E73" i="30"/>
  <c r="D73" i="30" s="1"/>
  <c r="D145" i="11"/>
  <c r="D138" i="11"/>
  <c r="D65" i="30"/>
  <c r="E63" i="30"/>
  <c r="D63" i="30" s="1"/>
  <c r="E183" i="11"/>
  <c r="D183" i="11" s="1"/>
  <c r="D185" i="11"/>
  <c r="G212" i="5"/>
  <c r="H99" i="17"/>
  <c r="G99" i="17" s="1"/>
  <c r="G215" i="5"/>
  <c r="H102" i="17"/>
  <c r="G102" i="17" s="1"/>
  <c r="G217" i="5"/>
  <c r="D213" i="5"/>
  <c r="E100" i="17"/>
  <c r="D100" i="17" s="1"/>
  <c r="D215" i="5"/>
  <c r="E102" i="17"/>
  <c r="D102" i="17" s="1"/>
  <c r="G188" i="5"/>
  <c r="H73" i="17"/>
  <c r="G73" i="17" s="1"/>
  <c r="G191" i="5"/>
  <c r="D188" i="5"/>
  <c r="D189" i="5"/>
  <c r="G198" i="6"/>
  <c r="H78" i="18"/>
  <c r="G78" i="18" s="1"/>
  <c r="G188" i="6"/>
  <c r="H37" i="6"/>
  <c r="G192" i="6"/>
  <c r="H72" i="18"/>
  <c r="G72" i="18" s="1"/>
  <c r="G194" i="6"/>
  <c r="H74" i="18"/>
  <c r="G74" i="18" s="1"/>
  <c r="G195" i="6"/>
  <c r="H75" i="18"/>
  <c r="G201" i="6"/>
  <c r="G81" i="18"/>
  <c r="G79" i="18" s="1"/>
  <c r="H79" i="18"/>
  <c r="H199" i="6"/>
  <c r="G204" i="6"/>
  <c r="H84" i="18"/>
  <c r="G214" i="6"/>
  <c r="G219" i="6"/>
  <c r="H101" i="18"/>
  <c r="G101" i="18" s="1"/>
  <c r="G222" i="6"/>
  <c r="H104" i="18"/>
  <c r="G104" i="18" s="1"/>
  <c r="G224" i="6"/>
  <c r="H106" i="18"/>
  <c r="E215" i="6"/>
  <c r="D215" i="6" s="1"/>
  <c r="D222" i="6"/>
  <c r="D219" i="6"/>
  <c r="E97" i="18"/>
  <c r="D97" i="18" s="1"/>
  <c r="D101" i="18"/>
  <c r="D214" i="6"/>
  <c r="E96" i="18"/>
  <c r="D96" i="18" s="1"/>
  <c r="D213" i="6"/>
  <c r="E95" i="18"/>
  <c r="D84" i="18"/>
  <c r="E82" i="18"/>
  <c r="D82" i="18" s="1"/>
  <c r="E202" i="6"/>
  <c r="D202" i="6" s="1"/>
  <c r="D204" i="6"/>
  <c r="D201" i="6"/>
  <c r="E81" i="18"/>
  <c r="E190" i="6"/>
  <c r="D190" i="6" s="1"/>
  <c r="D72" i="18"/>
  <c r="E70" i="18"/>
  <c r="D70" i="18" s="1"/>
  <c r="D189" i="6"/>
  <c r="E69" i="18"/>
  <c r="D69" i="18" s="1"/>
  <c r="D188" i="6"/>
  <c r="E68" i="18"/>
  <c r="E10" i="6"/>
  <c r="G219" i="5"/>
  <c r="H106" i="17"/>
  <c r="G106" i="17" s="1"/>
  <c r="G216" i="5"/>
  <c r="H103" i="17"/>
  <c r="G103" i="17" s="1"/>
  <c r="H210" i="5"/>
  <c r="G210" i="5" s="1"/>
  <c r="G214" i="5"/>
  <c r="H101" i="17"/>
  <c r="G200" i="5"/>
  <c r="H85" i="17"/>
  <c r="G85" i="17" s="1"/>
  <c r="G199" i="5"/>
  <c r="H84" i="17"/>
  <c r="G196" i="5"/>
  <c r="H81" i="17"/>
  <c r="H32" i="5"/>
  <c r="G190" i="5"/>
  <c r="H75" i="17"/>
  <c r="G75" i="17" s="1"/>
  <c r="G189" i="5"/>
  <c r="H74" i="17"/>
  <c r="G74" i="17" s="1"/>
  <c r="H185" i="5"/>
  <c r="G185" i="5" s="1"/>
  <c r="H72" i="17"/>
  <c r="G183" i="5"/>
  <c r="H68" i="17"/>
  <c r="D219" i="5"/>
  <c r="E106" i="17"/>
  <c r="D106" i="17" s="1"/>
  <c r="D217" i="5"/>
  <c r="E104" i="17"/>
  <c r="D104" i="17" s="1"/>
  <c r="D216" i="5"/>
  <c r="E103" i="17"/>
  <c r="D103" i="17" s="1"/>
  <c r="D214" i="5"/>
  <c r="E101" i="17"/>
  <c r="D200" i="5"/>
  <c r="E85" i="17"/>
  <c r="D85" i="17" s="1"/>
  <c r="D199" i="5"/>
  <c r="E84" i="17"/>
  <c r="D196" i="5"/>
  <c r="D194" i="5" s="1"/>
  <c r="E81" i="17"/>
  <c r="D191" i="5"/>
  <c r="D190" i="5"/>
  <c r="D187" i="5"/>
  <c r="D72" i="17"/>
  <c r="E70" i="17"/>
  <c r="D70" i="17" s="1"/>
  <c r="E185" i="5"/>
  <c r="D185" i="5" s="1"/>
  <c r="D68" i="17"/>
  <c r="D188" i="10"/>
  <c r="D211" i="10"/>
  <c r="D209" i="10"/>
  <c r="D208" i="10"/>
  <c r="D203" i="10"/>
  <c r="D193" i="10"/>
  <c r="D190" i="10"/>
  <c r="D179" i="10"/>
  <c r="D224" i="11"/>
  <c r="E105" i="30"/>
  <c r="D105" i="30" s="1"/>
  <c r="D222" i="11"/>
  <c r="E104" i="30"/>
  <c r="D104" i="30" s="1"/>
  <c r="D219" i="11"/>
  <c r="E101" i="30"/>
  <c r="D214" i="11"/>
  <c r="E96" i="30"/>
  <c r="D96" i="30" s="1"/>
  <c r="D213" i="11"/>
  <c r="E95" i="30"/>
  <c r="D204" i="11"/>
  <c r="E84" i="30"/>
  <c r="D201" i="11"/>
  <c r="E81" i="30"/>
  <c r="D198" i="11"/>
  <c r="E78" i="30"/>
  <c r="D78" i="30" s="1"/>
  <c r="D195" i="11"/>
  <c r="E75" i="30"/>
  <c r="D75" i="30" s="1"/>
  <c r="D194" i="11"/>
  <c r="E74" i="30"/>
  <c r="D74" i="30" s="1"/>
  <c r="D72" i="30"/>
  <c r="D192" i="11"/>
  <c r="D189" i="11"/>
  <c r="E69" i="30"/>
  <c r="D69" i="30" s="1"/>
  <c r="D188" i="11"/>
  <c r="E68" i="30"/>
  <c r="E141" i="6"/>
  <c r="I141" i="6"/>
  <c r="I136" i="6" s="1"/>
  <c r="I133" i="6" s="1"/>
  <c r="E199" i="6"/>
  <c r="H166" i="6"/>
  <c r="G166" i="6" s="1"/>
  <c r="H183" i="6"/>
  <c r="H190" i="6"/>
  <c r="H202" i="6"/>
  <c r="G202" i="6" s="1"/>
  <c r="H215" i="6"/>
  <c r="E77" i="6"/>
  <c r="H77" i="6"/>
  <c r="E37" i="6"/>
  <c r="H202" i="5"/>
  <c r="G202" i="5" s="1"/>
  <c r="H194" i="5"/>
  <c r="I128" i="5"/>
  <c r="H161" i="5"/>
  <c r="G161" i="5" s="1"/>
  <c r="H136" i="5"/>
  <c r="D147" i="10"/>
  <c r="D175" i="10"/>
  <c r="E180" i="10"/>
  <c r="D180" i="10" s="1"/>
  <c r="E205" i="10"/>
  <c r="D205" i="10" s="1"/>
  <c r="F131" i="10"/>
  <c r="D131" i="10" s="1"/>
  <c r="D144" i="10"/>
  <c r="D160" i="10"/>
  <c r="D154" i="11"/>
  <c r="E215" i="11"/>
  <c r="D215" i="11" s="1"/>
  <c r="E141" i="11"/>
  <c r="E202" i="11"/>
  <c r="D202" i="11" s="1"/>
  <c r="E210" i="5"/>
  <c r="D210" i="5" s="1"/>
  <c r="E32" i="5"/>
  <c r="E72" i="5"/>
  <c r="D133" i="5"/>
  <c r="D149" i="5"/>
  <c r="D165" i="5"/>
  <c r="E197" i="5"/>
  <c r="D197" i="5" s="1"/>
  <c r="D212" i="5"/>
  <c r="D140" i="5"/>
  <c r="E131" i="5"/>
  <c r="D183" i="5"/>
  <c r="E194" i="5"/>
  <c r="E161" i="5"/>
  <c r="D161" i="5" s="1"/>
  <c r="E189" i="10"/>
  <c r="E156" i="10"/>
  <c r="D156" i="10" s="1"/>
  <c r="E199" i="11"/>
  <c r="E207" i="11"/>
  <c r="D207" i="11" s="1"/>
  <c r="E190" i="11"/>
  <c r="D190" i="11" s="1"/>
  <c r="E166" i="11"/>
  <c r="D166" i="11" s="1"/>
  <c r="D63" i="13" l="1"/>
  <c r="E61" i="13"/>
  <c r="D61" i="13" s="1"/>
  <c r="E63" i="37"/>
  <c r="D63" i="37" s="1"/>
  <c r="D65" i="37"/>
  <c r="E80" i="13"/>
  <c r="D80" i="13" s="1"/>
  <c r="D81" i="13"/>
  <c r="D87" i="13"/>
  <c r="E85" i="13"/>
  <c r="D85" i="13" s="1"/>
  <c r="E82" i="37"/>
  <c r="D82" i="37" s="1"/>
  <c r="D83" i="37"/>
  <c r="D91" i="37"/>
  <c r="E89" i="37"/>
  <c r="D89" i="37" s="1"/>
  <c r="D78" i="13"/>
  <c r="D77" i="13" s="1"/>
  <c r="E77" i="13"/>
  <c r="E79" i="37"/>
  <c r="D80" i="37"/>
  <c r="D79" i="37" s="1"/>
  <c r="D95" i="13"/>
  <c r="E93" i="13"/>
  <c r="D93" i="13" s="1"/>
  <c r="D99" i="37"/>
  <c r="E97" i="37"/>
  <c r="E68" i="13"/>
  <c r="D70" i="13"/>
  <c r="D72" i="37"/>
  <c r="E70" i="37"/>
  <c r="E186" i="6"/>
  <c r="D186" i="6" s="1"/>
  <c r="G199" i="6"/>
  <c r="F126" i="10"/>
  <c r="F123" i="10" s="1"/>
  <c r="D189" i="10"/>
  <c r="E211" i="6"/>
  <c r="D211" i="6" s="1"/>
  <c r="G91" i="18"/>
  <c r="H89" i="18"/>
  <c r="G89" i="18" s="1"/>
  <c r="D199" i="6"/>
  <c r="G65" i="18"/>
  <c r="H63" i="18"/>
  <c r="G63" i="18" s="1"/>
  <c r="H22" i="5"/>
  <c r="H20" i="5" s="1"/>
  <c r="H9" i="5" s="1"/>
  <c r="H89" i="17"/>
  <c r="G89" i="17" s="1"/>
  <c r="G91" i="17"/>
  <c r="G194" i="5"/>
  <c r="G65" i="17"/>
  <c r="H63" i="17"/>
  <c r="G63" i="17" s="1"/>
  <c r="D92" i="30"/>
  <c r="E89" i="30"/>
  <c r="D89" i="30" s="1"/>
  <c r="D141" i="11"/>
  <c r="D199" i="11"/>
  <c r="E136" i="11"/>
  <c r="D136" i="11" s="1"/>
  <c r="E211" i="11"/>
  <c r="D211" i="11" s="1"/>
  <c r="H206" i="5"/>
  <c r="G206" i="5" s="1"/>
  <c r="H27" i="6"/>
  <c r="H25" i="6" s="1"/>
  <c r="H9" i="6" s="1"/>
  <c r="H70" i="18"/>
  <c r="G70" i="18" s="1"/>
  <c r="G75" i="18"/>
  <c r="G84" i="18"/>
  <c r="H82" i="18"/>
  <c r="G106" i="18"/>
  <c r="H97" i="18"/>
  <c r="D95" i="18"/>
  <c r="E93" i="18"/>
  <c r="D93" i="18" s="1"/>
  <c r="D81" i="18"/>
  <c r="D79" i="18" s="1"/>
  <c r="E79" i="18"/>
  <c r="E66" i="18" s="1"/>
  <c r="D68" i="18"/>
  <c r="G101" i="17"/>
  <c r="H97" i="17"/>
  <c r="H82" i="17"/>
  <c r="G82" i="17" s="1"/>
  <c r="G84" i="17"/>
  <c r="H79" i="17"/>
  <c r="G81" i="17"/>
  <c r="G79" i="17" s="1"/>
  <c r="H181" i="5"/>
  <c r="G181" i="5" s="1"/>
  <c r="H70" i="17"/>
  <c r="G70" i="17" s="1"/>
  <c r="G72" i="17"/>
  <c r="G68" i="17"/>
  <c r="E206" i="5"/>
  <c r="D206" i="5" s="1"/>
  <c r="D101" i="17"/>
  <c r="E97" i="17"/>
  <c r="E22" i="5"/>
  <c r="E20" i="5" s="1"/>
  <c r="E9" i="5" s="1"/>
  <c r="E82" i="17"/>
  <c r="D82" i="17" s="1"/>
  <c r="D84" i="17"/>
  <c r="D81" i="17"/>
  <c r="D79" i="17" s="1"/>
  <c r="E79" i="17"/>
  <c r="D101" i="30"/>
  <c r="E97" i="30"/>
  <c r="D97" i="30" s="1"/>
  <c r="D95" i="30"/>
  <c r="D84" i="30"/>
  <c r="E82" i="30"/>
  <c r="D82" i="30" s="1"/>
  <c r="D81" i="30"/>
  <c r="D79" i="30" s="1"/>
  <c r="E79" i="30"/>
  <c r="E70" i="30"/>
  <c r="D70" i="30" s="1"/>
  <c r="D68" i="30"/>
  <c r="G190" i="6"/>
  <c r="H186" i="6"/>
  <c r="G186" i="6" s="1"/>
  <c r="G183" i="6"/>
  <c r="E136" i="6"/>
  <c r="D141" i="6"/>
  <c r="G215" i="6"/>
  <c r="H211" i="6"/>
  <c r="G211" i="6" s="1"/>
  <c r="G141" i="6"/>
  <c r="G136" i="6"/>
  <c r="E27" i="6"/>
  <c r="E25" i="6" s="1"/>
  <c r="E9" i="6" s="1"/>
  <c r="G136" i="5"/>
  <c r="H131" i="5"/>
  <c r="E176" i="10"/>
  <c r="D176" i="10" s="1"/>
  <c r="E201" i="10"/>
  <c r="D201" i="10" s="1"/>
  <c r="E186" i="11"/>
  <c r="D186" i="11" s="1"/>
  <c r="E181" i="5"/>
  <c r="D181" i="5" s="1"/>
  <c r="D131" i="5"/>
  <c r="D126" i="10"/>
  <c r="D97" i="37" l="1"/>
  <c r="E93" i="37"/>
  <c r="D93" i="37" s="1"/>
  <c r="E181" i="6"/>
  <c r="D181" i="6" s="1"/>
  <c r="D70" i="37"/>
  <c r="E66" i="37"/>
  <c r="D68" i="13"/>
  <c r="E64" i="13"/>
  <c r="E66" i="17"/>
  <c r="D66" i="17" s="1"/>
  <c r="G82" i="18"/>
  <c r="H66" i="18"/>
  <c r="G97" i="18"/>
  <c r="H93" i="18"/>
  <c r="D66" i="18"/>
  <c r="E61" i="18"/>
  <c r="H93" i="17"/>
  <c r="G93" i="17" s="1"/>
  <c r="G97" i="17"/>
  <c r="H176" i="5"/>
  <c r="G176" i="5" s="1"/>
  <c r="H66" i="17"/>
  <c r="G66" i="17" s="1"/>
  <c r="E93" i="17"/>
  <c r="D93" i="17" s="1"/>
  <c r="D97" i="17"/>
  <c r="E171" i="10"/>
  <c r="D171" i="10" s="1"/>
  <c r="E93" i="30"/>
  <c r="D93" i="30" s="1"/>
  <c r="E181" i="11"/>
  <c r="D181" i="11" s="1"/>
  <c r="E66" i="30"/>
  <c r="D66" i="30" s="1"/>
  <c r="H181" i="6"/>
  <c r="D136" i="6"/>
  <c r="G131" i="5"/>
  <c r="E176" i="5"/>
  <c r="E133" i="6" l="1"/>
  <c r="D133" i="6" s="1"/>
  <c r="L131" i="6" s="1"/>
  <c r="M131" i="6" s="1"/>
  <c r="D64" i="13"/>
  <c r="E59" i="13"/>
  <c r="D59" i="13" s="1"/>
  <c r="E61" i="37"/>
  <c r="D66" i="37"/>
  <c r="E123" i="10"/>
  <c r="D123" i="10" s="1"/>
  <c r="I121" i="10" s="1"/>
  <c r="E61" i="17"/>
  <c r="D61" i="17" s="1"/>
  <c r="G66" i="18"/>
  <c r="H61" i="18"/>
  <c r="G61" i="18" s="1"/>
  <c r="G93" i="18"/>
  <c r="D61" i="18"/>
  <c r="E10" i="18"/>
  <c r="D10" i="18" s="1"/>
  <c r="H128" i="5"/>
  <c r="G128" i="5" s="1"/>
  <c r="O126" i="5" s="1"/>
  <c r="P126" i="5" s="1"/>
  <c r="H61" i="17"/>
  <c r="G61" i="17" s="1"/>
  <c r="E133" i="11"/>
  <c r="D133" i="11" s="1"/>
  <c r="I131" i="11" s="1"/>
  <c r="E61" i="30"/>
  <c r="G181" i="6"/>
  <c r="H133" i="6"/>
  <c r="G133" i="6" s="1"/>
  <c r="O131" i="6" s="1"/>
  <c r="P131" i="6" s="1"/>
  <c r="D176" i="5"/>
  <c r="E128" i="5"/>
  <c r="D128" i="5" s="1"/>
  <c r="L126" i="5" s="1"/>
  <c r="M126" i="5" s="1"/>
  <c r="E10" i="17" l="1"/>
  <c r="D10" i="17" s="1"/>
  <c r="D61" i="37"/>
  <c r="E10" i="37"/>
  <c r="D10" i="37" s="1"/>
  <c r="E10" i="30"/>
  <c r="D10" i="30" s="1"/>
  <c r="H10" i="18"/>
  <c r="G10" i="18" s="1"/>
  <c r="H10" i="17"/>
  <c r="G10" i="17" s="1"/>
  <c r="D61" i="30"/>
  <c r="H132" i="9"/>
  <c r="E219" i="9"/>
  <c r="E98" i="1" s="1"/>
  <c r="E220" i="9"/>
  <c r="E99" i="1" s="1"/>
  <c r="E221" i="9"/>
  <c r="E100" i="1" s="1"/>
  <c r="E222" i="9"/>
  <c r="E101" i="1" s="1"/>
  <c r="E223" i="9"/>
  <c r="E102" i="1" s="1"/>
  <c r="E225" i="9"/>
  <c r="E218" i="9"/>
  <c r="E97" i="1" s="1"/>
  <c r="E215" i="9"/>
  <c r="E94" i="1" s="1"/>
  <c r="E214" i="9"/>
  <c r="E93" i="1" s="1"/>
  <c r="E211" i="9"/>
  <c r="E90" i="1" s="1"/>
  <c r="E95" i="1" l="1"/>
  <c r="E91" i="1" s="1"/>
  <c r="E210" i="9"/>
  <c r="E206" i="9"/>
  <c r="E205" i="9"/>
  <c r="E204" i="9"/>
  <c r="E83" i="1" s="1"/>
  <c r="E201" i="9"/>
  <c r="E202" i="9"/>
  <c r="D202" i="9" s="1"/>
  <c r="E199" i="9"/>
  <c r="E77" i="1" s="1"/>
  <c r="D77" i="1" s="1"/>
  <c r="E194" i="9"/>
  <c r="E195" i="9"/>
  <c r="E74" i="1" s="1"/>
  <c r="E196" i="9"/>
  <c r="E197" i="9"/>
  <c r="E193" i="9"/>
  <c r="E190" i="9"/>
  <c r="E69" i="1" s="1"/>
  <c r="E189" i="9"/>
  <c r="E68" i="1" s="1"/>
  <c r="E186" i="9"/>
  <c r="D225" i="9"/>
  <c r="D223" i="9"/>
  <c r="D222" i="9"/>
  <c r="D221" i="9"/>
  <c r="D220" i="9"/>
  <c r="D219" i="9"/>
  <c r="D218" i="9"/>
  <c r="F216" i="9"/>
  <c r="F212" i="9" s="1"/>
  <c r="E216" i="9"/>
  <c r="D215" i="9"/>
  <c r="D214" i="9"/>
  <c r="D211" i="9"/>
  <c r="D210" i="9"/>
  <c r="D209" i="9"/>
  <c r="F208" i="9"/>
  <c r="F203" i="9"/>
  <c r="F200" i="9"/>
  <c r="F191" i="9"/>
  <c r="F184" i="9"/>
  <c r="D180" i="9"/>
  <c r="D178" i="9"/>
  <c r="D177" i="9"/>
  <c r="D176" i="9"/>
  <c r="D175" i="9"/>
  <c r="D174" i="9"/>
  <c r="D173" i="9"/>
  <c r="F171" i="9"/>
  <c r="F167" i="9" s="1"/>
  <c r="E171" i="9"/>
  <c r="D170" i="9"/>
  <c r="D169" i="9"/>
  <c r="D166" i="9"/>
  <c r="D165" i="9"/>
  <c r="D164" i="9"/>
  <c r="F163" i="9"/>
  <c r="E163" i="9"/>
  <c r="D161" i="9"/>
  <c r="D160" i="9"/>
  <c r="D159" i="9"/>
  <c r="F158" i="9"/>
  <c r="E158" i="9"/>
  <c r="D157" i="9"/>
  <c r="D156" i="9"/>
  <c r="F155" i="9"/>
  <c r="E155" i="9"/>
  <c r="D154" i="9"/>
  <c r="D152" i="9"/>
  <c r="D151" i="9"/>
  <c r="D150" i="9"/>
  <c r="D149" i="9"/>
  <c r="D148" i="9"/>
  <c r="F146" i="9"/>
  <c r="E146" i="9"/>
  <c r="D145" i="9"/>
  <c r="D144" i="9"/>
  <c r="D141" i="9"/>
  <c r="F139" i="9"/>
  <c r="E139" i="9"/>
  <c r="D133" i="9"/>
  <c r="F142" i="9" l="1"/>
  <c r="D195" i="9"/>
  <c r="D163" i="9"/>
  <c r="D158" i="9"/>
  <c r="D201" i="9"/>
  <c r="D200" i="9" s="1"/>
  <c r="E80" i="1"/>
  <c r="D190" i="9"/>
  <c r="E184" i="9"/>
  <c r="E65" i="1"/>
  <c r="E208" i="9"/>
  <c r="D208" i="9" s="1"/>
  <c r="E89" i="1"/>
  <c r="D199" i="9"/>
  <c r="E78" i="1"/>
  <c r="D194" i="9"/>
  <c r="E73" i="1"/>
  <c r="D206" i="9"/>
  <c r="E85" i="1"/>
  <c r="D205" i="9"/>
  <c r="E84" i="1"/>
  <c r="E200" i="9"/>
  <c r="E81" i="1"/>
  <c r="D197" i="9"/>
  <c r="E76" i="1"/>
  <c r="D196" i="9"/>
  <c r="E75" i="1"/>
  <c r="D193" i="9"/>
  <c r="E72" i="1"/>
  <c r="D189" i="9"/>
  <c r="D171" i="9"/>
  <c r="D139" i="9"/>
  <c r="D186" i="9"/>
  <c r="E142" i="9"/>
  <c r="D142" i="9" s="1"/>
  <c r="E167" i="9"/>
  <c r="D167" i="9" s="1"/>
  <c r="D216" i="9"/>
  <c r="D184" i="9"/>
  <c r="F137" i="9"/>
  <c r="F134" i="9" s="1"/>
  <c r="D155" i="9"/>
  <c r="E191" i="9"/>
  <c r="D191" i="9" s="1"/>
  <c r="E203" i="9"/>
  <c r="D203" i="9" s="1"/>
  <c r="D204" i="9"/>
  <c r="F187" i="9"/>
  <c r="F182" i="9" s="1"/>
  <c r="D146" i="9"/>
  <c r="E212" i="9"/>
  <c r="D212" i="9" s="1"/>
  <c r="E137" i="9" l="1"/>
  <c r="D137" i="9" s="1"/>
  <c r="E187" i="9"/>
  <c r="E182" i="9" s="1"/>
  <c r="E134" i="9" l="1"/>
  <c r="D134" i="9" s="1"/>
  <c r="I132" i="9" s="1"/>
  <c r="D187" i="9"/>
  <c r="D182" i="9"/>
  <c r="D104" i="1" l="1"/>
  <c r="D102" i="1"/>
  <c r="D101" i="1"/>
  <c r="D100" i="1"/>
  <c r="D99" i="1"/>
  <c r="D98" i="1"/>
  <c r="D97" i="1"/>
  <c r="D94" i="1"/>
  <c r="D93" i="1"/>
  <c r="D90" i="1"/>
  <c r="D89" i="1"/>
  <c r="D88" i="1"/>
  <c r="F87" i="1"/>
  <c r="E87" i="1"/>
  <c r="D85" i="1"/>
  <c r="D84" i="1"/>
  <c r="D83" i="1"/>
  <c r="F82" i="1"/>
  <c r="E82" i="1"/>
  <c r="D81" i="1"/>
  <c r="D80" i="1"/>
  <c r="F79" i="1"/>
  <c r="E79" i="1"/>
  <c r="D78" i="1"/>
  <c r="D76" i="1"/>
  <c r="D75" i="1"/>
  <c r="D74" i="1"/>
  <c r="D73" i="1"/>
  <c r="D72" i="1"/>
  <c r="F70" i="1"/>
  <c r="E70" i="1"/>
  <c r="D69" i="1"/>
  <c r="D68" i="1"/>
  <c r="D65" i="1"/>
  <c r="F63" i="1"/>
  <c r="E63" i="1"/>
  <c r="D95" i="1" l="1"/>
  <c r="D87" i="1"/>
  <c r="F66" i="1"/>
  <c r="F61" i="1" s="1"/>
  <c r="D70" i="1"/>
  <c r="D79" i="1"/>
  <c r="E66" i="1"/>
  <c r="D82" i="1"/>
  <c r="D63" i="1"/>
  <c r="D91" i="1"/>
  <c r="F42" i="1"/>
  <c r="E42" i="1"/>
  <c r="F15" i="1"/>
  <c r="E15" i="1"/>
  <c r="D59" i="1"/>
  <c r="D57" i="1"/>
  <c r="D56" i="1"/>
  <c r="D55" i="1"/>
  <c r="D54" i="1"/>
  <c r="D53" i="1"/>
  <c r="D52" i="1"/>
  <c r="F50" i="1"/>
  <c r="F46" i="1" s="1"/>
  <c r="E50" i="1"/>
  <c r="E46" i="1" s="1"/>
  <c r="D49" i="1"/>
  <c r="D48" i="1"/>
  <c r="D43" i="1"/>
  <c r="D37" i="1"/>
  <c r="D27" i="1"/>
  <c r="D26" i="1"/>
  <c r="D25" i="1"/>
  <c r="D24" i="1"/>
  <c r="F22" i="1"/>
  <c r="E22" i="1"/>
  <c r="D20" i="1"/>
  <c r="D66" i="1" l="1"/>
  <c r="E61" i="1"/>
  <c r="D15" i="1"/>
  <c r="D21" i="1"/>
  <c r="D50" i="1"/>
  <c r="D17" i="1"/>
  <c r="D46" i="1"/>
  <c r="D22" i="1"/>
  <c r="E18" i="1"/>
  <c r="E13" i="1" s="1"/>
  <c r="E10" i="1" s="1"/>
  <c r="D45" i="1"/>
  <c r="F18" i="1"/>
  <c r="F13" i="1" s="1"/>
  <c r="F10" i="1" s="1"/>
  <c r="D44" i="1"/>
  <c r="D61" i="1" l="1"/>
  <c r="D42" i="1"/>
  <c r="D18" i="1"/>
  <c r="D13" i="1" l="1"/>
  <c r="G118" i="6" l="1"/>
  <c r="F94" i="27" s="1"/>
  <c r="D118" i="6"/>
  <c r="F94" i="26" s="1"/>
  <c r="G117" i="6"/>
  <c r="F93" i="27" s="1"/>
  <c r="D117" i="6"/>
  <c r="F93" i="26" s="1"/>
  <c r="G116" i="6"/>
  <c r="F92" i="27" s="1"/>
  <c r="D116" i="6"/>
  <c r="F92" i="26" s="1"/>
  <c r="I114" i="6"/>
  <c r="G114" i="6" s="1"/>
  <c r="F114" i="6"/>
  <c r="D114" i="6" s="1"/>
  <c r="G113" i="6"/>
  <c r="F421" i="27" s="1"/>
  <c r="D113" i="6"/>
  <c r="F422" i="26" s="1"/>
  <c r="G111" i="6"/>
  <c r="D111" i="6"/>
  <c r="G110" i="6"/>
  <c r="F415" i="27" s="1"/>
  <c r="D110" i="6"/>
  <c r="F416" i="26" s="1"/>
  <c r="G107" i="6"/>
  <c r="F413" i="27" s="1"/>
  <c r="D107" i="6"/>
  <c r="F414" i="26" s="1"/>
  <c r="G106" i="6"/>
  <c r="F411" i="27" s="1"/>
  <c r="D106" i="6"/>
  <c r="F412" i="26" s="1"/>
  <c r="G105" i="6"/>
  <c r="F409" i="27" s="1"/>
  <c r="D105" i="6"/>
  <c r="F410" i="26" s="1"/>
  <c r="G104" i="6"/>
  <c r="F407" i="27" s="1"/>
  <c r="D104" i="6"/>
  <c r="F408" i="26" s="1"/>
  <c r="I102" i="6"/>
  <c r="I98" i="6" s="1"/>
  <c r="G98" i="6" s="1"/>
  <c r="F102" i="6"/>
  <c r="F98" i="6" s="1"/>
  <c r="D98" i="6" s="1"/>
  <c r="G101" i="6"/>
  <c r="F397" i="27" s="1"/>
  <c r="D101" i="6"/>
  <c r="F398" i="26" s="1"/>
  <c r="G100" i="6"/>
  <c r="F388" i="27" s="1"/>
  <c r="D100" i="6"/>
  <c r="F389" i="26" s="1"/>
  <c r="G97" i="6"/>
  <c r="F271" i="27" s="1"/>
  <c r="D97" i="6"/>
  <c r="F272" i="26" s="1"/>
  <c r="G94" i="6"/>
  <c r="F380" i="27" s="1"/>
  <c r="D94" i="6"/>
  <c r="F381" i="26" s="1"/>
  <c r="I93" i="6"/>
  <c r="G93" i="6" s="1"/>
  <c r="F93" i="6"/>
  <c r="D93" i="6" s="1"/>
  <c r="G92" i="6"/>
  <c r="F269" i="27" s="1"/>
  <c r="D92" i="6"/>
  <c r="F270" i="26" s="1"/>
  <c r="G90" i="6"/>
  <c r="F254" i="27" s="1"/>
  <c r="D90" i="6"/>
  <c r="F255" i="26" s="1"/>
  <c r="G89" i="6"/>
  <c r="F247" i="27" s="1"/>
  <c r="D89" i="6"/>
  <c r="F248" i="26" s="1"/>
  <c r="G88" i="6"/>
  <c r="F240" i="27" s="1"/>
  <c r="D88" i="6"/>
  <c r="F241" i="26" s="1"/>
  <c r="G87" i="6"/>
  <c r="F378" i="27" s="1"/>
  <c r="D87" i="6"/>
  <c r="F379" i="26" s="1"/>
  <c r="I86" i="6"/>
  <c r="G86" i="6" s="1"/>
  <c r="F86" i="6"/>
  <c r="D86" i="6" s="1"/>
  <c r="G85" i="6"/>
  <c r="F267" i="27" s="1"/>
  <c r="D85" i="6"/>
  <c r="F268" i="26" s="1"/>
  <c r="G84" i="6"/>
  <c r="F265" i="27" s="1"/>
  <c r="D84" i="6"/>
  <c r="F266" i="26" s="1"/>
  <c r="G83" i="6"/>
  <c r="F263" i="27" s="1"/>
  <c r="D83" i="6"/>
  <c r="F264" i="26" s="1"/>
  <c r="G82" i="6"/>
  <c r="F231" i="27" s="1"/>
  <c r="D82" i="6"/>
  <c r="F232" i="26" s="1"/>
  <c r="G81" i="6"/>
  <c r="F224" i="27" s="1"/>
  <c r="D81" i="6"/>
  <c r="F225" i="26" s="1"/>
  <c r="G80" i="6"/>
  <c r="F217" i="27" s="1"/>
  <c r="D80" i="6"/>
  <c r="F218" i="26" s="1"/>
  <c r="I79" i="6"/>
  <c r="G79" i="6" s="1"/>
  <c r="F79" i="6"/>
  <c r="D79" i="6" s="1"/>
  <c r="G78" i="6"/>
  <c r="D78" i="6"/>
  <c r="G76" i="6"/>
  <c r="D76" i="6"/>
  <c r="G75" i="6"/>
  <c r="F189" i="27" s="1"/>
  <c r="D75" i="6"/>
  <c r="F189" i="26" s="1"/>
  <c r="G73" i="6"/>
  <c r="F177" i="27" s="1"/>
  <c r="D73" i="6"/>
  <c r="F177" i="26" s="1"/>
  <c r="I72" i="6"/>
  <c r="I66" i="6" s="1"/>
  <c r="G66" i="6" s="1"/>
  <c r="F72" i="6"/>
  <c r="D72" i="6" s="1"/>
  <c r="G70" i="6"/>
  <c r="F203" i="27" s="1"/>
  <c r="D70" i="6"/>
  <c r="F204" i="26" s="1"/>
  <c r="G61" i="6"/>
  <c r="E368" i="27" s="1"/>
  <c r="D61" i="6"/>
  <c r="E369" i="26" s="1"/>
  <c r="G60" i="6"/>
  <c r="F357" i="27" s="1"/>
  <c r="D60" i="6"/>
  <c r="F358" i="26" s="1"/>
  <c r="G59" i="6"/>
  <c r="F350" i="27" s="1"/>
  <c r="D59" i="6"/>
  <c r="F351" i="26" s="1"/>
  <c r="G58" i="6"/>
  <c r="D58" i="6"/>
  <c r="G57" i="6"/>
  <c r="F162" i="27" s="1"/>
  <c r="D57" i="6"/>
  <c r="F162" i="26" s="1"/>
  <c r="G56" i="6"/>
  <c r="F154" i="27" s="1"/>
  <c r="D56" i="6"/>
  <c r="F154" i="26" s="1"/>
  <c r="I55" i="6"/>
  <c r="G55" i="6" s="1"/>
  <c r="F55" i="6"/>
  <c r="D55" i="6" s="1"/>
  <c r="G54" i="6"/>
  <c r="F338" i="27" s="1"/>
  <c r="D54" i="6"/>
  <c r="F339" i="26" s="1"/>
  <c r="G53" i="6"/>
  <c r="F331" i="27" s="1"/>
  <c r="D53" i="6"/>
  <c r="F332" i="26" s="1"/>
  <c r="I52" i="6"/>
  <c r="F52" i="6"/>
  <c r="G51" i="6"/>
  <c r="F322" i="27" s="1"/>
  <c r="D51" i="6"/>
  <c r="F323" i="26" s="1"/>
  <c r="G49" i="6"/>
  <c r="F313" i="27" s="1"/>
  <c r="D49" i="6"/>
  <c r="F314" i="26" s="1"/>
  <c r="G48" i="6"/>
  <c r="F312" i="27" s="1"/>
  <c r="D48" i="6"/>
  <c r="F313" i="26" s="1"/>
  <c r="G47" i="6"/>
  <c r="F311" i="27" s="1"/>
  <c r="D47" i="6"/>
  <c r="F312" i="26" s="1"/>
  <c r="G46" i="6"/>
  <c r="F310" i="27" s="1"/>
  <c r="D46" i="6"/>
  <c r="F311" i="26" s="1"/>
  <c r="G45" i="6"/>
  <c r="F309" i="27" s="1"/>
  <c r="D45" i="6"/>
  <c r="F310" i="26" s="1"/>
  <c r="I43" i="6"/>
  <c r="G43" i="6" s="1"/>
  <c r="F43" i="6"/>
  <c r="D43" i="6" s="1"/>
  <c r="G42" i="6"/>
  <c r="F300" i="27" s="1"/>
  <c r="D42" i="6"/>
  <c r="F301" i="26" s="1"/>
  <c r="G41" i="6"/>
  <c r="F146" i="27" s="1"/>
  <c r="D41" i="6"/>
  <c r="F146" i="26" s="1"/>
  <c r="I40" i="6"/>
  <c r="G40" i="6" s="1"/>
  <c r="F40" i="6"/>
  <c r="D40" i="6" s="1"/>
  <c r="G39" i="6"/>
  <c r="F290" i="27" s="1"/>
  <c r="D39" i="6"/>
  <c r="F291" i="26" s="1"/>
  <c r="G35" i="6"/>
  <c r="F138" i="27" s="1"/>
  <c r="D35" i="6"/>
  <c r="F138" i="26" s="1"/>
  <c r="I34" i="6"/>
  <c r="G34" i="6" s="1"/>
  <c r="F34" i="6"/>
  <c r="D34" i="6" s="1"/>
  <c r="G33" i="6"/>
  <c r="D33" i="6"/>
  <c r="G32" i="6"/>
  <c r="F130" i="27" s="1"/>
  <c r="D32" i="6"/>
  <c r="F130" i="26" s="1"/>
  <c r="G31" i="6"/>
  <c r="D31" i="6"/>
  <c r="G113" i="5"/>
  <c r="F94" i="25" s="1"/>
  <c r="G112" i="5"/>
  <c r="F93" i="25" s="1"/>
  <c r="G111" i="5"/>
  <c r="F92" i="25" s="1"/>
  <c r="I109" i="5"/>
  <c r="G109" i="5" s="1"/>
  <c r="G108" i="5"/>
  <c r="F423" i="25" s="1"/>
  <c r="G106" i="5"/>
  <c r="G105" i="5"/>
  <c r="F417" i="25" s="1"/>
  <c r="G102" i="5"/>
  <c r="F415" i="25" s="1"/>
  <c r="G101" i="5"/>
  <c r="F413" i="25" s="1"/>
  <c r="G100" i="5"/>
  <c r="F411" i="25" s="1"/>
  <c r="G99" i="5"/>
  <c r="F409" i="25" s="1"/>
  <c r="I97" i="5"/>
  <c r="I93" i="5" s="1"/>
  <c r="G96" i="5"/>
  <c r="F399" i="25" s="1"/>
  <c r="G95" i="5"/>
  <c r="F390" i="25" s="1"/>
  <c r="G92" i="5"/>
  <c r="F273" i="25" s="1"/>
  <c r="G89" i="5"/>
  <c r="F382" i="25" s="1"/>
  <c r="I88" i="5"/>
  <c r="G88" i="5" s="1"/>
  <c r="G87" i="5"/>
  <c r="F271" i="25" s="1"/>
  <c r="G85" i="5"/>
  <c r="F256" i="25" s="1"/>
  <c r="G84" i="5"/>
  <c r="F249" i="25" s="1"/>
  <c r="G83" i="5"/>
  <c r="F242" i="25" s="1"/>
  <c r="G82" i="5"/>
  <c r="F380" i="25" s="1"/>
  <c r="I81" i="5"/>
  <c r="G81" i="5" s="1"/>
  <c r="G80" i="5"/>
  <c r="F269" i="25" s="1"/>
  <c r="G79" i="5"/>
  <c r="F267" i="25" s="1"/>
  <c r="G78" i="5"/>
  <c r="F265" i="25" s="1"/>
  <c r="G77" i="5"/>
  <c r="F233" i="25" s="1"/>
  <c r="G76" i="5"/>
  <c r="F226" i="25" s="1"/>
  <c r="G75" i="5"/>
  <c r="F219" i="25" s="1"/>
  <c r="I74" i="5"/>
  <c r="G74" i="5" s="1"/>
  <c r="G73" i="5"/>
  <c r="G71" i="5"/>
  <c r="G70" i="5"/>
  <c r="F189" i="25" s="1"/>
  <c r="G68" i="5"/>
  <c r="F177" i="25" s="1"/>
  <c r="I67" i="5"/>
  <c r="G65" i="5"/>
  <c r="F204" i="25" s="1"/>
  <c r="G56" i="5"/>
  <c r="E370" i="25" s="1"/>
  <c r="G55" i="5"/>
  <c r="F359" i="25" s="1"/>
  <c r="G54" i="5"/>
  <c r="F352" i="25" s="1"/>
  <c r="G53" i="5"/>
  <c r="G52" i="5"/>
  <c r="F162" i="25" s="1"/>
  <c r="G51" i="5"/>
  <c r="F154" i="25" s="1"/>
  <c r="I50" i="5"/>
  <c r="G50" i="5" s="1"/>
  <c r="G49" i="5"/>
  <c r="F340" i="25" s="1"/>
  <c r="G48" i="5"/>
  <c r="F333" i="25" s="1"/>
  <c r="I47" i="5"/>
  <c r="G46" i="5"/>
  <c r="F324" i="25" s="1"/>
  <c r="G43" i="5"/>
  <c r="F314" i="25" s="1"/>
  <c r="F313" i="25"/>
  <c r="G41" i="5"/>
  <c r="F312" i="25" s="1"/>
  <c r="G40" i="5"/>
  <c r="F311" i="25" s="1"/>
  <c r="I38" i="5"/>
  <c r="G38" i="5" s="1"/>
  <c r="G37" i="5"/>
  <c r="F302" i="25" s="1"/>
  <c r="G36" i="5"/>
  <c r="F146" i="25" s="1"/>
  <c r="I35" i="5"/>
  <c r="G34" i="5"/>
  <c r="F292" i="25" s="1"/>
  <c r="G30" i="5"/>
  <c r="F138" i="25" s="1"/>
  <c r="I29" i="5"/>
  <c r="G28" i="5"/>
  <c r="G27" i="5"/>
  <c r="F130" i="25" s="1"/>
  <c r="G26" i="5"/>
  <c r="D113" i="5"/>
  <c r="F94" i="24" s="1"/>
  <c r="D112" i="5"/>
  <c r="F93" i="24" s="1"/>
  <c r="D111" i="5"/>
  <c r="F92" i="24" s="1"/>
  <c r="F109" i="5"/>
  <c r="D109" i="5" s="1"/>
  <c r="D108" i="5"/>
  <c r="F422" i="24" s="1"/>
  <c r="D106" i="5"/>
  <c r="D105" i="5"/>
  <c r="F416" i="24" s="1"/>
  <c r="D102" i="5"/>
  <c r="F414" i="24" s="1"/>
  <c r="D101" i="5"/>
  <c r="F412" i="24" s="1"/>
  <c r="D100" i="5"/>
  <c r="F410" i="24" s="1"/>
  <c r="D99" i="5"/>
  <c r="F408" i="24" s="1"/>
  <c r="F97" i="5"/>
  <c r="D97" i="5" s="1"/>
  <c r="D96" i="5"/>
  <c r="F398" i="24" s="1"/>
  <c r="D95" i="5"/>
  <c r="F389" i="24" s="1"/>
  <c r="D92" i="5"/>
  <c r="F272" i="24" s="1"/>
  <c r="D89" i="5"/>
  <c r="F381" i="24" s="1"/>
  <c r="F88" i="5"/>
  <c r="D88" i="5" s="1"/>
  <c r="D87" i="5"/>
  <c r="F270" i="24" s="1"/>
  <c r="D85" i="5"/>
  <c r="F255" i="24" s="1"/>
  <c r="D84" i="5"/>
  <c r="F248" i="24" s="1"/>
  <c r="D83" i="5"/>
  <c r="F241" i="24" s="1"/>
  <c r="D82" i="5"/>
  <c r="F379" i="24" s="1"/>
  <c r="F81" i="5"/>
  <c r="D81" i="5" s="1"/>
  <c r="D80" i="5"/>
  <c r="F268" i="24" s="1"/>
  <c r="D79" i="5"/>
  <c r="F266" i="24" s="1"/>
  <c r="D78" i="5"/>
  <c r="F264" i="24" s="1"/>
  <c r="D77" i="5"/>
  <c r="F232" i="24" s="1"/>
  <c r="D76" i="5"/>
  <c r="F225" i="24" s="1"/>
  <c r="D75" i="5"/>
  <c r="F218" i="24" s="1"/>
  <c r="F74" i="5"/>
  <c r="D73" i="5"/>
  <c r="D71" i="5"/>
  <c r="D70" i="5"/>
  <c r="F189" i="24" s="1"/>
  <c r="D68" i="5"/>
  <c r="F177" i="24" s="1"/>
  <c r="F67" i="5"/>
  <c r="D67" i="5" s="1"/>
  <c r="D65" i="5"/>
  <c r="F203" i="24" s="1"/>
  <c r="D56" i="5"/>
  <c r="E369" i="24" s="1"/>
  <c r="D55" i="5"/>
  <c r="F358" i="24" s="1"/>
  <c r="D54" i="5"/>
  <c r="D53" i="5"/>
  <c r="F168" i="24" s="1"/>
  <c r="D52" i="5"/>
  <c r="F162" i="24" s="1"/>
  <c r="D51" i="5"/>
  <c r="F154" i="24" s="1"/>
  <c r="F50" i="5"/>
  <c r="D50" i="5" s="1"/>
  <c r="D49" i="5"/>
  <c r="F339" i="24" s="1"/>
  <c r="D48" i="5"/>
  <c r="F47" i="5"/>
  <c r="D46" i="5"/>
  <c r="F323" i="24" s="1"/>
  <c r="D43" i="5"/>
  <c r="F313" i="24" s="1"/>
  <c r="D42" i="5"/>
  <c r="F312" i="24" s="1"/>
  <c r="D41" i="5"/>
  <c r="F311" i="24" s="1"/>
  <c r="D40" i="5"/>
  <c r="F310" i="24" s="1"/>
  <c r="F38" i="5"/>
  <c r="D38" i="5" s="1"/>
  <c r="D37" i="5"/>
  <c r="F301" i="24" s="1"/>
  <c r="D36" i="5"/>
  <c r="F146" i="24" s="1"/>
  <c r="F35" i="5"/>
  <c r="D35" i="5" s="1"/>
  <c r="D34" i="5"/>
  <c r="F291" i="24" s="1"/>
  <c r="D30" i="5"/>
  <c r="F138" i="24" s="1"/>
  <c r="F29" i="5"/>
  <c r="F24" i="5" s="1"/>
  <c r="D28" i="5"/>
  <c r="D27" i="5"/>
  <c r="F130" i="24" s="1"/>
  <c r="D26" i="5"/>
  <c r="D108" i="10"/>
  <c r="D107" i="10"/>
  <c r="D106" i="10"/>
  <c r="F104" i="10"/>
  <c r="E104" i="10"/>
  <c r="D103" i="10"/>
  <c r="F423" i="29" s="1"/>
  <c r="D101" i="10"/>
  <c r="D100" i="10"/>
  <c r="F417" i="29" s="1"/>
  <c r="D97" i="10"/>
  <c r="F415" i="29" s="1"/>
  <c r="D96" i="10"/>
  <c r="F413" i="29" s="1"/>
  <c r="D95" i="10"/>
  <c r="F411" i="29" s="1"/>
  <c r="D94" i="10"/>
  <c r="F409" i="29" s="1"/>
  <c r="F92" i="10"/>
  <c r="F88" i="10" s="1"/>
  <c r="E92" i="10"/>
  <c r="E88" i="10" s="1"/>
  <c r="D91" i="10"/>
  <c r="F399" i="29" s="1"/>
  <c r="D90" i="10"/>
  <c r="F390" i="29" s="1"/>
  <c r="D87" i="10"/>
  <c r="F273" i="29" s="1"/>
  <c r="D84" i="10"/>
  <c r="F382" i="29" s="1"/>
  <c r="F83" i="10"/>
  <c r="E83" i="10"/>
  <c r="D82" i="10"/>
  <c r="F271" i="29" s="1"/>
  <c r="D80" i="10"/>
  <c r="F256" i="29" s="1"/>
  <c r="D79" i="10"/>
  <c r="F249" i="29" s="1"/>
  <c r="D78" i="10"/>
  <c r="F242" i="29" s="1"/>
  <c r="D77" i="10"/>
  <c r="F380" i="29" s="1"/>
  <c r="F76" i="10"/>
  <c r="E76" i="10"/>
  <c r="D75" i="10"/>
  <c r="F269" i="29" s="1"/>
  <c r="D74" i="10"/>
  <c r="F267" i="29" s="1"/>
  <c r="D73" i="10"/>
  <c r="F265" i="29" s="1"/>
  <c r="D72" i="10"/>
  <c r="F233" i="29" s="1"/>
  <c r="D71" i="10"/>
  <c r="F226" i="29" s="1"/>
  <c r="D70" i="10"/>
  <c r="F69" i="10"/>
  <c r="E69" i="10"/>
  <c r="D68" i="10"/>
  <c r="D66" i="10"/>
  <c r="D65" i="10"/>
  <c r="D63" i="10"/>
  <c r="F62" i="10"/>
  <c r="F56" i="10" s="1"/>
  <c r="E62" i="10"/>
  <c r="D60" i="10"/>
  <c r="F204" i="29" s="1"/>
  <c r="D51" i="10"/>
  <c r="E370" i="29" s="1"/>
  <c r="D50" i="10"/>
  <c r="F359" i="29" s="1"/>
  <c r="D49" i="10"/>
  <c r="F352" i="29" s="1"/>
  <c r="D48" i="10"/>
  <c r="D47" i="10"/>
  <c r="F196" i="29" s="1"/>
  <c r="D46" i="10"/>
  <c r="F45" i="10"/>
  <c r="E45" i="10"/>
  <c r="D44" i="10"/>
  <c r="F340" i="29" s="1"/>
  <c r="D43" i="10"/>
  <c r="F42" i="10"/>
  <c r="E42" i="10"/>
  <c r="D41" i="10"/>
  <c r="F324" i="29" s="1"/>
  <c r="D39" i="10"/>
  <c r="F315" i="29" s="1"/>
  <c r="D38" i="10"/>
  <c r="F314" i="29" s="1"/>
  <c r="D37" i="10"/>
  <c r="F313" i="29" s="1"/>
  <c r="D36" i="10"/>
  <c r="F312" i="29" s="1"/>
  <c r="D35" i="10"/>
  <c r="F311" i="29" s="1"/>
  <c r="F33" i="10"/>
  <c r="E33" i="10"/>
  <c r="D32" i="10"/>
  <c r="F302" i="29" s="1"/>
  <c r="D31" i="10"/>
  <c r="F30" i="10"/>
  <c r="E30" i="10"/>
  <c r="D29" i="10"/>
  <c r="F292" i="29" s="1"/>
  <c r="D25" i="10"/>
  <c r="F24" i="10"/>
  <c r="F19" i="10" s="1"/>
  <c r="E24" i="10"/>
  <c r="D23" i="10"/>
  <c r="D22" i="10"/>
  <c r="D21" i="10"/>
  <c r="D118" i="11"/>
  <c r="D117" i="11"/>
  <c r="D116" i="11"/>
  <c r="F114" i="11"/>
  <c r="E114" i="11"/>
  <c r="D113" i="11"/>
  <c r="F421" i="15" s="1"/>
  <c r="D111" i="11"/>
  <c r="D110" i="11"/>
  <c r="F415" i="15" s="1"/>
  <c r="D107" i="11"/>
  <c r="F413" i="15" s="1"/>
  <c r="D106" i="11"/>
  <c r="F411" i="15" s="1"/>
  <c r="D105" i="11"/>
  <c r="F409" i="15" s="1"/>
  <c r="D104" i="11"/>
  <c r="F407" i="15" s="1"/>
  <c r="F102" i="11"/>
  <c r="F98" i="11" s="1"/>
  <c r="E98" i="11"/>
  <c r="D101" i="11"/>
  <c r="F397" i="15" s="1"/>
  <c r="D100" i="11"/>
  <c r="F388" i="15" s="1"/>
  <c r="D97" i="11"/>
  <c r="F272" i="15" s="1"/>
  <c r="D94" i="11"/>
  <c r="F380" i="15" s="1"/>
  <c r="F93" i="11"/>
  <c r="E93" i="11"/>
  <c r="D92" i="11"/>
  <c r="F270" i="15" s="1"/>
  <c r="D90" i="11"/>
  <c r="F255" i="15" s="1"/>
  <c r="D89" i="11"/>
  <c r="F248" i="15" s="1"/>
  <c r="D88" i="11"/>
  <c r="F241" i="15" s="1"/>
  <c r="D87" i="11"/>
  <c r="F378" i="15" s="1"/>
  <c r="F86" i="11"/>
  <c r="E86" i="11"/>
  <c r="D85" i="11"/>
  <c r="F268" i="15" s="1"/>
  <c r="D84" i="11"/>
  <c r="F266" i="15" s="1"/>
  <c r="D83" i="11"/>
  <c r="F264" i="15" s="1"/>
  <c r="D82" i="11"/>
  <c r="F232" i="15" s="1"/>
  <c r="D81" i="11"/>
  <c r="F225" i="15" s="1"/>
  <c r="D80" i="11"/>
  <c r="F218" i="15" s="1"/>
  <c r="F79" i="11"/>
  <c r="E79" i="11"/>
  <c r="D78" i="11"/>
  <c r="D76" i="11"/>
  <c r="D75" i="11"/>
  <c r="F189" i="15" s="1"/>
  <c r="D73" i="11"/>
  <c r="F177" i="15" s="1"/>
  <c r="F72" i="11"/>
  <c r="F66" i="11" s="1"/>
  <c r="E72" i="11"/>
  <c r="D70" i="11"/>
  <c r="F203" i="15" s="1"/>
  <c r="D61" i="11"/>
  <c r="E368" i="15" s="1"/>
  <c r="D60" i="11"/>
  <c r="F357" i="15" s="1"/>
  <c r="D59" i="11"/>
  <c r="F350" i="15" s="1"/>
  <c r="D58" i="11"/>
  <c r="F168" i="15" s="1"/>
  <c r="D57" i="11"/>
  <c r="D56" i="11"/>
  <c r="F154" i="15" s="1"/>
  <c r="F55" i="11"/>
  <c r="E55" i="11"/>
  <c r="D54" i="11"/>
  <c r="F338" i="15" s="1"/>
  <c r="D53" i="11"/>
  <c r="F331" i="15" s="1"/>
  <c r="F52" i="11"/>
  <c r="E52" i="11"/>
  <c r="D51" i="11"/>
  <c r="F322" i="15" s="1"/>
  <c r="D49" i="11"/>
  <c r="F314" i="15" s="1"/>
  <c r="D48" i="11"/>
  <c r="F313" i="15" s="1"/>
  <c r="D47" i="11"/>
  <c r="F312" i="15" s="1"/>
  <c r="D46" i="11"/>
  <c r="F311" i="15" s="1"/>
  <c r="D45" i="11"/>
  <c r="F310" i="15" s="1"/>
  <c r="F43" i="11"/>
  <c r="E43" i="11"/>
  <c r="D42" i="11"/>
  <c r="F301" i="15" s="1"/>
  <c r="D41" i="11"/>
  <c r="F146" i="15" s="1"/>
  <c r="F40" i="11"/>
  <c r="E40" i="11"/>
  <c r="D39" i="11"/>
  <c r="F291" i="15" s="1"/>
  <c r="D35" i="11"/>
  <c r="F138" i="15" s="1"/>
  <c r="F34" i="11"/>
  <c r="F29" i="11" s="1"/>
  <c r="E34" i="11"/>
  <c r="D33" i="11"/>
  <c r="D32" i="11"/>
  <c r="F130" i="15" s="1"/>
  <c r="D31" i="11"/>
  <c r="E29" i="11"/>
  <c r="F168" i="26" l="1"/>
  <c r="F197" i="26"/>
  <c r="F168" i="27"/>
  <c r="F196" i="27"/>
  <c r="F168" i="25"/>
  <c r="F197" i="25"/>
  <c r="F351" i="24"/>
  <c r="F196" i="24"/>
  <c r="F162" i="15"/>
  <c r="F196" i="15"/>
  <c r="F417" i="27"/>
  <c r="F419" i="25"/>
  <c r="F421" i="25"/>
  <c r="F418" i="26"/>
  <c r="F418" i="24"/>
  <c r="F420" i="24"/>
  <c r="F419" i="29"/>
  <c r="F421" i="29"/>
  <c r="F417" i="15"/>
  <c r="F419" i="15"/>
  <c r="G113" i="27"/>
  <c r="D122" i="27" s="1"/>
  <c r="D45" i="10"/>
  <c r="D33" i="10"/>
  <c r="E67" i="10"/>
  <c r="D62" i="10"/>
  <c r="D104" i="10"/>
  <c r="F93" i="5"/>
  <c r="D93" i="5" s="1"/>
  <c r="F72" i="5"/>
  <c r="D72" i="5" s="1"/>
  <c r="D47" i="5"/>
  <c r="F332" i="24"/>
  <c r="D29" i="5"/>
  <c r="D114" i="11"/>
  <c r="D93" i="11"/>
  <c r="E77" i="11"/>
  <c r="D86" i="11"/>
  <c r="D72" i="11"/>
  <c r="B122" i="27"/>
  <c r="B122" i="26"/>
  <c r="G113" i="26"/>
  <c r="D122" i="26" s="1"/>
  <c r="B122" i="25"/>
  <c r="G113" i="25"/>
  <c r="D122" i="25" s="1"/>
  <c r="G113" i="24"/>
  <c r="D122" i="24" s="1"/>
  <c r="B122" i="24"/>
  <c r="D42" i="10"/>
  <c r="F333" i="29"/>
  <c r="G113" i="15"/>
  <c r="D122" i="15" s="1"/>
  <c r="B122" i="15"/>
  <c r="I29" i="6"/>
  <c r="G29" i="6" s="1"/>
  <c r="D102" i="6"/>
  <c r="F66" i="6"/>
  <c r="D66" i="6" s="1"/>
  <c r="D52" i="6"/>
  <c r="F77" i="6"/>
  <c r="D77" i="6" s="1"/>
  <c r="F211" i="26" s="1"/>
  <c r="F29" i="6"/>
  <c r="I37" i="6"/>
  <c r="G37" i="6" s="1"/>
  <c r="G102" i="6"/>
  <c r="F37" i="6"/>
  <c r="D37" i="6" s="1"/>
  <c r="G72" i="6"/>
  <c r="I77" i="6"/>
  <c r="G77" i="6" s="1"/>
  <c r="F210" i="27" s="1"/>
  <c r="G52" i="6"/>
  <c r="D74" i="5"/>
  <c r="I72" i="5"/>
  <c r="G72" i="5" s="1"/>
  <c r="G47" i="5"/>
  <c r="F67" i="10"/>
  <c r="D92" i="10"/>
  <c r="D24" i="10"/>
  <c r="D30" i="10"/>
  <c r="D88" i="10"/>
  <c r="F27" i="10"/>
  <c r="F17" i="10" s="1"/>
  <c r="F15" i="10" s="1"/>
  <c r="D69" i="10"/>
  <c r="D76" i="10"/>
  <c r="D83" i="10"/>
  <c r="D34" i="11"/>
  <c r="D40" i="11"/>
  <c r="D55" i="11"/>
  <c r="E66" i="11"/>
  <c r="D66" i="11" s="1"/>
  <c r="F77" i="11"/>
  <c r="F37" i="11"/>
  <c r="D79" i="11"/>
  <c r="G35" i="5"/>
  <c r="G67" i="5"/>
  <c r="F32" i="5"/>
  <c r="D32" i="5" s="1"/>
  <c r="G29" i="5"/>
  <c r="F61" i="5"/>
  <c r="D61" i="5" s="1"/>
  <c r="I32" i="5"/>
  <c r="I61" i="5"/>
  <c r="G61" i="5" s="1"/>
  <c r="G97" i="5"/>
  <c r="D52" i="11"/>
  <c r="E37" i="11"/>
  <c r="G93" i="5"/>
  <c r="I24" i="5"/>
  <c r="D24" i="5"/>
  <c r="E19" i="10"/>
  <c r="E27" i="10"/>
  <c r="E56" i="10"/>
  <c r="D56" i="10" s="1"/>
  <c r="D98" i="11"/>
  <c r="D43" i="11"/>
  <c r="D102" i="11"/>
  <c r="D29" i="11"/>
  <c r="J9" i="29" l="1"/>
  <c r="F122" i="27"/>
  <c r="J9" i="27" s="1"/>
  <c r="D67" i="10"/>
  <c r="F211" i="29" s="1"/>
  <c r="D27" i="10"/>
  <c r="F22" i="5"/>
  <c r="F20" i="5" s="1"/>
  <c r="D77" i="11"/>
  <c r="F210" i="15" s="1"/>
  <c r="F27" i="11"/>
  <c r="F25" i="11" s="1"/>
  <c r="D37" i="11"/>
  <c r="F122" i="26"/>
  <c r="J9" i="26" s="1"/>
  <c r="F122" i="25"/>
  <c r="J9" i="25" s="1"/>
  <c r="F122" i="24"/>
  <c r="J9" i="24" s="1"/>
  <c r="F122" i="15"/>
  <c r="J9" i="15" s="1"/>
  <c r="F27" i="6"/>
  <c r="F25" i="6" s="1"/>
  <c r="D25" i="6" s="1"/>
  <c r="D29" i="6"/>
  <c r="I27" i="6"/>
  <c r="I25" i="6" s="1"/>
  <c r="G25" i="6" s="1"/>
  <c r="E27" i="11"/>
  <c r="G24" i="5"/>
  <c r="I22" i="5"/>
  <c r="I20" i="5" s="1"/>
  <c r="G32" i="5"/>
  <c r="E17" i="10"/>
  <c r="D19" i="10"/>
  <c r="G27" i="6" l="1"/>
  <c r="D27" i="6"/>
  <c r="E25" i="11"/>
  <c r="D27" i="11"/>
  <c r="G22" i="5"/>
  <c r="G20" i="5"/>
  <c r="D22" i="5"/>
  <c r="D20" i="5"/>
  <c r="D17" i="10"/>
  <c r="E15" i="10"/>
  <c r="D15" i="10" l="1"/>
  <c r="J121" i="10"/>
  <c r="D25" i="11"/>
  <c r="J131" i="11"/>
  <c r="F29" i="9"/>
  <c r="F24" i="9" s="1"/>
  <c r="E29" i="9"/>
  <c r="E24" i="9" s="1"/>
  <c r="D30" i="9"/>
  <c r="F138" i="28" s="1"/>
  <c r="D29" i="9" l="1"/>
  <c r="F50" i="9"/>
  <c r="E50" i="9"/>
  <c r="D53" i="9"/>
  <c r="F168" i="28" s="1"/>
  <c r="D113" i="9" l="1"/>
  <c r="D112" i="9"/>
  <c r="D111" i="9"/>
  <c r="F109" i="9"/>
  <c r="E109" i="9"/>
  <c r="D108" i="9"/>
  <c r="F423" i="28" s="1"/>
  <c r="D106" i="9"/>
  <c r="D105" i="9"/>
  <c r="F417" i="28" s="1"/>
  <c r="D102" i="9"/>
  <c r="F415" i="28" s="1"/>
  <c r="D101" i="9"/>
  <c r="F413" i="28" s="1"/>
  <c r="D100" i="9"/>
  <c r="F411" i="28" s="1"/>
  <c r="D99" i="9"/>
  <c r="F409" i="28" s="1"/>
  <c r="F97" i="9"/>
  <c r="E93" i="9"/>
  <c r="D96" i="9"/>
  <c r="F399" i="28" s="1"/>
  <c r="D95" i="9"/>
  <c r="F390" i="28" s="1"/>
  <c r="D92" i="9"/>
  <c r="F273" i="28" s="1"/>
  <c r="D89" i="9"/>
  <c r="F382" i="28" s="1"/>
  <c r="F88" i="9"/>
  <c r="E88" i="9"/>
  <c r="D87" i="9"/>
  <c r="F271" i="28" s="1"/>
  <c r="D85" i="9"/>
  <c r="F256" i="28" s="1"/>
  <c r="D84" i="9"/>
  <c r="F249" i="28" s="1"/>
  <c r="D83" i="9"/>
  <c r="F242" i="28" s="1"/>
  <c r="D82" i="9"/>
  <c r="F380" i="28" s="1"/>
  <c r="F81" i="9"/>
  <c r="E81" i="9"/>
  <c r="D77" i="9"/>
  <c r="F233" i="28" s="1"/>
  <c r="D76" i="9"/>
  <c r="F226" i="28" s="1"/>
  <c r="D75" i="9"/>
  <c r="F219" i="28" s="1"/>
  <c r="F74" i="9"/>
  <c r="E74" i="9"/>
  <c r="D73" i="9"/>
  <c r="D70" i="9"/>
  <c r="F189" i="28" s="1"/>
  <c r="D68" i="9"/>
  <c r="F177" i="28" s="1"/>
  <c r="F67" i="9"/>
  <c r="F61" i="9" s="1"/>
  <c r="E67" i="9"/>
  <c r="E61" i="9" s="1"/>
  <c r="D56" i="9"/>
  <c r="E370" i="28" s="1"/>
  <c r="D55" i="9"/>
  <c r="F359" i="28" s="1"/>
  <c r="D54" i="9"/>
  <c r="F352" i="28" s="1"/>
  <c r="D52" i="9"/>
  <c r="F162" i="28" s="1"/>
  <c r="D51" i="9"/>
  <c r="F154" i="28" s="1"/>
  <c r="D49" i="9"/>
  <c r="F340" i="28" s="1"/>
  <c r="D48" i="9"/>
  <c r="F333" i="28" s="1"/>
  <c r="F47" i="9"/>
  <c r="E47" i="9"/>
  <c r="D46" i="9"/>
  <c r="F324" i="28" s="1"/>
  <c r="D44" i="9"/>
  <c r="F315" i="28" s="1"/>
  <c r="D43" i="9"/>
  <c r="F314" i="28" s="1"/>
  <c r="D42" i="9"/>
  <c r="F313" i="28" s="1"/>
  <c r="D41" i="9"/>
  <c r="F312" i="28" s="1"/>
  <c r="D40" i="9"/>
  <c r="F311" i="28" s="1"/>
  <c r="F38" i="9"/>
  <c r="E38" i="9"/>
  <c r="D37" i="9"/>
  <c r="F302" i="28" s="1"/>
  <c r="D36" i="9"/>
  <c r="F146" i="28" s="1"/>
  <c r="F35" i="9"/>
  <c r="E35" i="9"/>
  <c r="D34" i="9"/>
  <c r="F292" i="28" s="1"/>
  <c r="D28" i="9"/>
  <c r="D27" i="9"/>
  <c r="F130" i="28" s="1"/>
  <c r="D26" i="9"/>
  <c r="D19" i="9"/>
  <c r="D18" i="9"/>
  <c r="F16" i="9"/>
  <c r="E16" i="9"/>
  <c r="D14" i="9"/>
  <c r="D8" i="9"/>
  <c r="D24" i="11"/>
  <c r="F84" i="14" s="1"/>
  <c r="D23" i="11"/>
  <c r="E21" i="11"/>
  <c r="D20" i="11"/>
  <c r="F70" i="15" s="1"/>
  <c r="D19" i="11"/>
  <c r="F17" i="11"/>
  <c r="E17" i="11"/>
  <c r="D16" i="11"/>
  <c r="D15" i="11"/>
  <c r="F32" i="15" s="1"/>
  <c r="D14" i="11"/>
  <c r="F26" i="15"/>
  <c r="D12" i="11"/>
  <c r="D8" i="11"/>
  <c r="E10" i="11" l="1"/>
  <c r="D16" i="9"/>
  <c r="E10" i="9"/>
  <c r="F419" i="28"/>
  <c r="F84" i="33"/>
  <c r="F84" i="34"/>
  <c r="F84" i="32"/>
  <c r="F84" i="35"/>
  <c r="F84" i="31"/>
  <c r="F84" i="29"/>
  <c r="F84" i="15"/>
  <c r="F64" i="29"/>
  <c r="F64" i="15"/>
  <c r="F48" i="29"/>
  <c r="F48" i="15"/>
  <c r="D40" i="29"/>
  <c r="D40" i="15"/>
  <c r="F11" i="29"/>
  <c r="F11" i="26"/>
  <c r="F11" i="15"/>
  <c r="B122" i="28"/>
  <c r="G113" i="28"/>
  <c r="D122" i="28" s="1"/>
  <c r="F72" i="9"/>
  <c r="E72" i="9"/>
  <c r="D17" i="11"/>
  <c r="D24" i="9"/>
  <c r="D109" i="9"/>
  <c r="D35" i="9"/>
  <c r="F10" i="9"/>
  <c r="D47" i="9"/>
  <c r="D81" i="9"/>
  <c r="D79" i="9"/>
  <c r="F267" i="28" s="1"/>
  <c r="D97" i="9"/>
  <c r="E32" i="9"/>
  <c r="D67" i="9"/>
  <c r="D50" i="9"/>
  <c r="F32" i="9"/>
  <c r="D61" i="9"/>
  <c r="D71" i="9"/>
  <c r="D80" i="9"/>
  <c r="F269" i="28" s="1"/>
  <c r="D38" i="9"/>
  <c r="D65" i="9"/>
  <c r="F204" i="28" s="1"/>
  <c r="D78" i="9"/>
  <c r="F265" i="28" s="1"/>
  <c r="D88" i="9"/>
  <c r="D74" i="9"/>
  <c r="F93" i="9"/>
  <c r="D93" i="9" s="1"/>
  <c r="F21" i="11"/>
  <c r="D14" i="10"/>
  <c r="D13" i="10"/>
  <c r="F12" i="10"/>
  <c r="F10" i="10" s="1"/>
  <c r="F9" i="10" s="1"/>
  <c r="D8" i="10"/>
  <c r="D10" i="9" l="1"/>
  <c r="I9" i="15"/>
  <c r="K9" i="15" s="1"/>
  <c r="F56" i="29"/>
  <c r="I9" i="29" s="1"/>
  <c r="K9" i="29" s="1"/>
  <c r="E9" i="10"/>
  <c r="E9" i="11"/>
  <c r="F122" i="28"/>
  <c r="J9" i="28" s="1"/>
  <c r="K9" i="28" s="1"/>
  <c r="E22" i="9"/>
  <c r="E20" i="9" s="1"/>
  <c r="E9" i="9" s="1"/>
  <c r="F22" i="9"/>
  <c r="D72" i="9"/>
  <c r="D32" i="9"/>
  <c r="D21" i="11"/>
  <c r="F10" i="11"/>
  <c r="F9" i="11" s="1"/>
  <c r="D12" i="10"/>
  <c r="D10" i="11" l="1"/>
  <c r="D10" i="10"/>
  <c r="J132" i="9"/>
  <c r="D22" i="9"/>
  <c r="F20" i="9"/>
  <c r="F9" i="9" s="1"/>
  <c r="D9" i="10" l="1"/>
  <c r="D20" i="9"/>
  <c r="D9" i="9"/>
  <c r="D9" i="11"/>
  <c r="G24" i="6" l="1"/>
  <c r="F84" i="27" s="1"/>
  <c r="G23" i="6"/>
  <c r="F78" i="27" s="1"/>
  <c r="I21" i="6"/>
  <c r="G20" i="6"/>
  <c r="F70" i="27" s="1"/>
  <c r="G19" i="6"/>
  <c r="F64" i="27" s="1"/>
  <c r="I17" i="6"/>
  <c r="G16" i="6"/>
  <c r="F48" i="27" s="1"/>
  <c r="G15" i="6"/>
  <c r="F32" i="27" s="1"/>
  <c r="G14" i="6"/>
  <c r="D40" i="27" s="1"/>
  <c r="G13" i="6"/>
  <c r="F26" i="27" s="1"/>
  <c r="G12" i="6"/>
  <c r="D24" i="6"/>
  <c r="F84" i="26" s="1"/>
  <c r="F21" i="6"/>
  <c r="D23" i="6"/>
  <c r="F78" i="26" s="1"/>
  <c r="F17" i="6"/>
  <c r="D19" i="6"/>
  <c r="F64" i="26" s="1"/>
  <c r="D16" i="6"/>
  <c r="F48" i="26" s="1"/>
  <c r="D15" i="6"/>
  <c r="F32" i="26" s="1"/>
  <c r="D14" i="6"/>
  <c r="D40" i="26" s="1"/>
  <c r="D13" i="6"/>
  <c r="F26" i="26" s="1"/>
  <c r="D12" i="6"/>
  <c r="D8" i="6"/>
  <c r="G19" i="5"/>
  <c r="F84" i="25" s="1"/>
  <c r="G18" i="5"/>
  <c r="F78" i="25" s="1"/>
  <c r="I16" i="5"/>
  <c r="F20" i="25"/>
  <c r="G8" i="5"/>
  <c r="H9" i="25" s="1"/>
  <c r="D19" i="5"/>
  <c r="F84" i="24" s="1"/>
  <c r="D18" i="5"/>
  <c r="F78" i="24" s="1"/>
  <c r="F16" i="5"/>
  <c r="D8" i="5"/>
  <c r="H9" i="24" s="1"/>
  <c r="I9" i="24" l="1"/>
  <c r="K9" i="24" s="1"/>
  <c r="I9" i="25"/>
  <c r="K9" i="25" s="1"/>
  <c r="I9" i="27"/>
  <c r="H9" i="27"/>
  <c r="H9" i="26"/>
  <c r="D21" i="6"/>
  <c r="G16" i="5"/>
  <c r="G17" i="6"/>
  <c r="F10" i="5"/>
  <c r="F9" i="5" s="1"/>
  <c r="I10" i="5"/>
  <c r="I9" i="5" s="1"/>
  <c r="G21" i="6"/>
  <c r="D16" i="5"/>
  <c r="G8" i="6"/>
  <c r="I10" i="6"/>
  <c r="I9" i="6" s="1"/>
  <c r="D17" i="6"/>
  <c r="F10" i="6"/>
  <c r="F9" i="6" s="1"/>
  <c r="D20" i="6"/>
  <c r="F70" i="26" s="1"/>
  <c r="I9" i="26" s="1"/>
  <c r="K9" i="27" l="1"/>
  <c r="K9" i="26"/>
  <c r="G10" i="6"/>
  <c r="D10" i="6"/>
  <c r="G10" i="5"/>
  <c r="D10" i="5"/>
  <c r="D9" i="1"/>
  <c r="G9" i="6" l="1"/>
  <c r="G9" i="5"/>
  <c r="D9" i="6" l="1"/>
  <c r="D9" i="5"/>
  <c r="D10" i="1" l="1"/>
</calcChain>
</file>

<file path=xl/sharedStrings.xml><?xml version="1.0" encoding="utf-8"?>
<sst xmlns="http://schemas.openxmlformats.org/spreadsheetml/2006/main" count="8254" uniqueCount="374">
  <si>
    <t>Наименование показателя</t>
  </si>
  <si>
    <t>Всего</t>
  </si>
  <si>
    <t>в том числе</t>
  </si>
  <si>
    <t>по лицевым счетам, открытым в органах, осуществляющих ведение лицевых счетов учреждений</t>
  </si>
  <si>
    <t>операции по счетам, открытым в кредитных организациях</t>
  </si>
  <si>
    <t>X</t>
  </si>
  <si>
    <t>в том числе:</t>
  </si>
  <si>
    <t>Выплаты, всего:</t>
  </si>
  <si>
    <t>Расходы, всего</t>
  </si>
  <si>
    <t>из них:</t>
  </si>
  <si>
    <t>Оплата труда и начисления на выплаты по оплате труда, всего</t>
  </si>
  <si>
    <t>Заработная плата</t>
  </si>
  <si>
    <t>Прочие несоциальные выплаты персоналу в денежной форме</t>
  </si>
  <si>
    <t>Начисления на выплаты по оплате труда</t>
  </si>
  <si>
    <t>Оплата работ, услуг, всего</t>
  </si>
  <si>
    <t>Услуги связи</t>
  </si>
  <si>
    <t>Транспортные услуги, всего</t>
  </si>
  <si>
    <t>Коммунальные услуги</t>
  </si>
  <si>
    <t>Оплата отопления и технологических нужд</t>
  </si>
  <si>
    <t>Оплата потребления газа</t>
  </si>
  <si>
    <t>Оплата потребления электрической энергии</t>
  </si>
  <si>
    <t>Оплата водоснабжения и водоотведения помещений</t>
  </si>
  <si>
    <t>Оплата твердых коммунальных отходов</t>
  </si>
  <si>
    <t>Арендная плата за пользование имуществом (за исключением земельных участков и других обособленных природных объектов)</t>
  </si>
  <si>
    <t>Работы, услуги по содержанию имущества</t>
  </si>
  <si>
    <t>Страхование</t>
  </si>
  <si>
    <t>Социальное обеспечение</t>
  </si>
  <si>
    <t>Пенсии, пособия, выплачиваемые работодателями, нанимателями бывшим работникам</t>
  </si>
  <si>
    <t>Социальные пособия и компенсации персоналу в денежной форме</t>
  </si>
  <si>
    <t>Социальные компенсации персоналу в натуральной форме</t>
  </si>
  <si>
    <t>Прочие расходы</t>
  </si>
  <si>
    <t>Налоги, пошлины и сборы</t>
  </si>
  <si>
    <t>Штрафы за нарушение законодательства о налогах и сборах, законодательства о страховых взносах</t>
  </si>
  <si>
    <t>Штрафы за нарушение законодательства о закупках и нарушений условий контрактов (договоров)</t>
  </si>
  <si>
    <t>Иные выплаты текущего характера физическим лицам</t>
  </si>
  <si>
    <t>Иные выплаты текущего характера организациям</t>
  </si>
  <si>
    <t>Увеличение стоимости основных средств</t>
  </si>
  <si>
    <t>Увеличение стоимости лекарственных препаратов и материалов, применяемых в медицинских целях</t>
  </si>
  <si>
    <t>Увеличение стоимости продуктов питания</t>
  </si>
  <si>
    <t>Увеличение стоимости горюче-смазочных материалов</t>
  </si>
  <si>
    <t>Увеличение стоимости строительных материалов</t>
  </si>
  <si>
    <t>Увеличение стоимости мягкого инвентаря</t>
  </si>
  <si>
    <t>Увеличение стоимости прочих оборотных запасов (материалов)</t>
  </si>
  <si>
    <t>Увеличение стоимости прочих материальных запасов однократного применения</t>
  </si>
  <si>
    <t>«___» __________ 20___ г.</t>
  </si>
  <si>
    <t>Код бюджетной классификации Российской Федерации</t>
  </si>
  <si>
    <t>Аналитический код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</si>
  <si>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</si>
  <si>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</si>
  <si>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</si>
  <si>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Прочие поступления, всего</t>
  </si>
  <si>
    <t>(рублей)</t>
  </si>
  <si>
    <t xml:space="preserve">Руководитель учреждения            </t>
  </si>
  <si>
    <t xml:space="preserve">(подпись)  </t>
  </si>
  <si>
    <t>(расшифровка подписи)</t>
  </si>
  <si>
    <t xml:space="preserve">Главный бухгалтер учреждения       </t>
  </si>
  <si>
    <t xml:space="preserve">Исполнитель                          </t>
  </si>
  <si>
    <t xml:space="preserve">тел. </t>
  </si>
  <si>
    <t>Прочие работы, услуги</t>
  </si>
  <si>
    <t>Поступление нефинансовых активов, всего</t>
  </si>
  <si>
    <t>Увеличение стоимости материальных запасов, всего</t>
  </si>
  <si>
    <t>Доходы от операций с активами, всего</t>
  </si>
  <si>
    <t>Прочие доходы</t>
  </si>
  <si>
    <t>Безвомездные денежные поступления</t>
  </si>
  <si>
    <t>Доходы от штрафов, пеней, иных сумм принудительного изъятия</t>
  </si>
  <si>
    <t>Доходы от оказания услуг, работ, компенсации затрат учреждений</t>
  </si>
  <si>
    <t>Доходы от собственности</t>
  </si>
  <si>
    <t>Выплаты, уменьшающие доход, всего</t>
  </si>
  <si>
    <t>Увеличение стоимости нематериальных активов</t>
  </si>
  <si>
    <t>Субсидии на финансовое обеспечение выполнения государственного задания</t>
  </si>
  <si>
    <t>Увеличение остатков денежных средств за счет возврата дебиторской задолженности прошлых лет</t>
  </si>
  <si>
    <t>От выбытия основных средств</t>
  </si>
  <si>
    <t>От выбытия материальных запасов</t>
  </si>
  <si>
    <t>20___ г.</t>
  </si>
  <si>
    <t>Должность по штатному расписанию, единиц</t>
  </si>
  <si>
    <t>Численность, единиц</t>
  </si>
  <si>
    <t>Среднемесячный размер оплаты труда на одного работника, руб.</t>
  </si>
  <si>
    <t>Фонд оплаты труда в год              (гр.2 х гр.3 х12)</t>
  </si>
  <si>
    <t>всего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</si>
  <si>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</si>
  <si>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</si>
  <si>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</si>
  <si>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Штатная численность, единиц</t>
  </si>
  <si>
    <t>Начисления на выплаты по оплате труда, руб. (213)</t>
  </si>
  <si>
    <t>Наименование</t>
  </si>
  <si>
    <t>Количество работников, чел.</t>
  </si>
  <si>
    <t>Средний размер выплаты на одного работника в день, руб.</t>
  </si>
  <si>
    <t>Количество дней</t>
  </si>
  <si>
    <t>Сумма, руб. (гр.2 х гр.3 х гр.4)</t>
  </si>
  <si>
    <t>Суточные</t>
  </si>
  <si>
    <t>Количество услуг перевозки, шт.</t>
  </si>
  <si>
    <t>Цена услуги перевозки, руб.</t>
  </si>
  <si>
    <t>Сумма, руб. (гр.2 х гр.3)</t>
  </si>
  <si>
    <t>Служебные командировки</t>
  </si>
  <si>
    <t>Количество участников, чел.</t>
  </si>
  <si>
    <t>Средний размер выплаты на одного участника в день, руб.</t>
  </si>
  <si>
    <t>Суточные, денежные средства спортсменам на мероприятиях</t>
  </si>
  <si>
    <t>Численность работников, получающий пособие</t>
  </si>
  <si>
    <t>Средний размер выплат в год на одного работника</t>
  </si>
  <si>
    <t xml:space="preserve">Сумма, руб. (гр.2 х гр.3) </t>
  </si>
  <si>
    <t>Пособие за первые три дня временной нетрудоспособности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</si>
  <si>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</si>
  <si>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</si>
  <si>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</t>
  </si>
  <si>
    <t>Размер одной выплаты, руб.</t>
  </si>
  <si>
    <t xml:space="preserve">Количество выплат в год </t>
  </si>
  <si>
    <t>Общая сумма выплат, руб. (гр.2 х гр.3)</t>
  </si>
  <si>
    <t>Налоговая база, руб.</t>
  </si>
  <si>
    <t>Ставка налога, %</t>
  </si>
  <si>
    <t>Сумма исчисленного налога, подлежащего уплате, руб.                          (гр. 2 х гр.3/100)</t>
  </si>
  <si>
    <t>Уплата налога на имущество</t>
  </si>
  <si>
    <t>Уплата налога на землю</t>
  </si>
  <si>
    <t>Код вида расходов 852</t>
  </si>
  <si>
    <t xml:space="preserve">Сумма, руб.                          </t>
  </si>
  <si>
    <t>Транспортный налог</t>
  </si>
  <si>
    <t>Х</t>
  </si>
  <si>
    <t>…</t>
  </si>
  <si>
    <t>Код вида расходов 853</t>
  </si>
  <si>
    <t>….</t>
  </si>
  <si>
    <t>Количество номеров</t>
  </si>
  <si>
    <t>Средняя стоимость за единицу в месяц, руб.</t>
  </si>
  <si>
    <t>Телефонная связь</t>
  </si>
  <si>
    <t>Почтовая связь</t>
  </si>
  <si>
    <t>Количество услуг перевозки</t>
  </si>
  <si>
    <t>Размер потребления ресурсов</t>
  </si>
  <si>
    <t>Тариф (с учетом НДС), руб.</t>
  </si>
  <si>
    <t>Количество (кв.м.)</t>
  </si>
  <si>
    <t>Стоимость у учетом НДС, руб.</t>
  </si>
  <si>
    <t>Аренда помещений</t>
  </si>
  <si>
    <t>Количество работ (услуг)</t>
  </si>
  <si>
    <t>Стоимость работ (услуг), руб.</t>
  </si>
  <si>
    <t>Техническое обслуживание и ремонт оргтехники</t>
  </si>
  <si>
    <t>Вывоз ТБО</t>
  </si>
  <si>
    <t>Заправка картриджей</t>
  </si>
  <si>
    <t>Техническое обслуживание транспортных средств</t>
  </si>
  <si>
    <t>Количество договоров</t>
  </si>
  <si>
    <t>Стоимость услуги, руб.</t>
  </si>
  <si>
    <t>Сопровождение программного обеспечения</t>
  </si>
  <si>
    <t>Услуги охраны</t>
  </si>
  <si>
    <t>Периодические издания</t>
  </si>
  <si>
    <t>Количество</t>
  </si>
  <si>
    <t>Средняя стоимость, руб.</t>
  </si>
  <si>
    <t>Объекты основных средств</t>
  </si>
  <si>
    <t xml:space="preserve">Код вида расходов </t>
  </si>
  <si>
    <t>Итого</t>
  </si>
  <si>
    <t>Код вида расходов</t>
  </si>
  <si>
    <t>Стоимость 1 кв.м.</t>
  </si>
  <si>
    <t>Сумма, руб.(гр. 2 х гр. 3)</t>
  </si>
  <si>
    <t>Сумма, руб. (гр. 2 х гр. 3)</t>
  </si>
  <si>
    <t xml:space="preserve">Руководитель учреждения          </t>
  </si>
  <si>
    <t xml:space="preserve">Главный бухгалтер учреждения      </t>
  </si>
  <si>
    <t xml:space="preserve">Исполнитель                         </t>
  </si>
  <si>
    <t>тел.</t>
  </si>
  <si>
    <t>Плата за загрязнение окружающей среды</t>
  </si>
  <si>
    <t>…..</t>
  </si>
  <si>
    <t>Взносы по оплате медицинских осмотров</t>
  </si>
  <si>
    <t>Другие экономические санкции</t>
  </si>
  <si>
    <t>Молоко</t>
  </si>
  <si>
    <t>Численность работников, получающий продукт в натуральной форме</t>
  </si>
  <si>
    <t>Сумма, руб. (гр.2 х гр.3*кол-во месяцев получающих продукт)</t>
  </si>
  <si>
    <t>Услуги и работы в рамках проведения капиатального ремонта</t>
  </si>
  <si>
    <t>Услуги и работы в рамках проведения капитального ремонта</t>
  </si>
  <si>
    <t>Доходы от оказания услуг (выполнения работ)</t>
  </si>
  <si>
    <t>Сумма, руб.</t>
  </si>
  <si>
    <t>Плата (тариф) арендной платы за единицу площади (объект), руб</t>
  </si>
  <si>
    <t>Планируемый объем предоставления имущества в аренду (в натуральных показателях)</t>
  </si>
  <si>
    <t>1.1. Расчет доходов от собственности</t>
  </si>
  <si>
    <t>Недвижимое имущество</t>
  </si>
  <si>
    <t>Субсидии на финансове обеспечение выполнения государственного задания</t>
  </si>
  <si>
    <t xml:space="preserve">Сумма соглашения, руб. </t>
  </si>
  <si>
    <t>Планируемый объем оказания услуг (работ)</t>
  </si>
  <si>
    <t>Плата (тариф) за  единицу услуги (работы), руб.</t>
  </si>
  <si>
    <t>1.2. Расчет доходов от плановых поступлений от оказания услуг (выполнения работ) (в том числе в виде субсидии на финансове обеспечение выполнения государственного задания)</t>
  </si>
  <si>
    <t>Штрафы…</t>
  </si>
  <si>
    <t>1.3. Расчет доходов в виде штрафов, возмещения ущерба</t>
  </si>
  <si>
    <t>1.4. Расчет доходов от безвозмездных денежных поступлений</t>
  </si>
  <si>
    <t>1.6. Расчет доходов от операций с активами</t>
  </si>
  <si>
    <t>Реализация неиспользуемого имущества</t>
  </si>
  <si>
    <t>2.2. Обоснования (расчеты) выплат персоналу (строка 213)</t>
  </si>
  <si>
    <t>Плата (тариф) за  единицу, руб.</t>
  </si>
  <si>
    <t xml:space="preserve">Размер прогнозируемых поступлений, руб. </t>
  </si>
  <si>
    <t>Целевые субсидии</t>
  </si>
  <si>
    <t>Заработная плата, руб. (211,266)</t>
  </si>
  <si>
    <t>Сумма, руб. (гр.2 х гр.3х12)</t>
  </si>
  <si>
    <t>1.5. Расчет доходов в виде целевых субсидий</t>
  </si>
  <si>
    <t>2.1. Обоснования (расчеты) выплат персоналу (строка 211, 266)</t>
  </si>
  <si>
    <t>II. Поступления и выплаты</t>
  </si>
  <si>
    <t>III. Поступления и выплаты</t>
  </si>
  <si>
    <t>I. Сведения по выплатам на закупки товаров, работ, услуг</t>
  </si>
  <si>
    <t>I. Поступления и выплаты</t>
  </si>
  <si>
    <t>Налог на прибыль</t>
  </si>
  <si>
    <t>Налог на добавленную стоимость</t>
  </si>
  <si>
    <t>Прочие налоги, уменьшающие доход</t>
  </si>
  <si>
    <t>Сумма выплат по расходам на закупку товаров, работ и услуг</t>
  </si>
  <si>
    <t>в соответствии с Федеральным законом от 5 апреля 2013 г. № 44-ФЗ «О контрактной системе в сфере закупок товаров, услуг для обеспечения государственных и муниципальных нужд»</t>
  </si>
  <si>
    <t>в соответствии с Федеральным законом от 18 июля 2011 г. № 223-ФЗ «О закупках товаров, работ, услуг отдельными видами юридических лиц»</t>
  </si>
  <si>
    <t>На оплату контрактов заключенных до начала финансового года</t>
  </si>
  <si>
    <t>Прочие несоциальные выплаты персоналу в натуральной форме</t>
  </si>
  <si>
    <t>На оплату контрактов заключенных по году начало закупки</t>
  </si>
  <si>
    <t>2.3. Обоснования (расчеты) расходов на прочие несоциальные выплату персонала в денежной форме (строка 212)</t>
  </si>
  <si>
    <t>2.5. Обоснования (расчеты) выплат персоналу при использовании личного транспорта для служебных целей (строка 222)</t>
  </si>
  <si>
    <t>2.6. Обоснования (расчеты) выплат персоналу при направлении в служебные командировки (строка 226)</t>
  </si>
  <si>
    <t>2.7. Обоснования (расчеты) выплат персоналу при направлении учащихся организации на мероприятия, и иные платежи (строка 226)</t>
  </si>
  <si>
    <t>2.8. Обоснования (расчеты) выплат персоналу по уходу за ребенком и выплат по временной нетрудоспособности работников (строка 266,267)</t>
  </si>
  <si>
    <t>2.11. Обоснования (расчеты) расходов на иные выплаты текущего характера физическим лицам (строка 296)</t>
  </si>
  <si>
    <t>340</t>
  </si>
  <si>
    <t>350</t>
  </si>
  <si>
    <t>360</t>
  </si>
  <si>
    <t>2.12. Обоснования (расчеты) расходов на уплату штрафов за нарушение законодательства и иные выплаты, экономические санкции (строка 292,293,295,296,297)</t>
  </si>
  <si>
    <t>2.13 Обоснования (расчеты) расходов по выплатам на закупку товаров, работ, услуг</t>
  </si>
  <si>
    <t>2.13.1. Обоснования (расчеты) расходов на прочие несоциальные выплаты персоналу в натуральной форме (строка 214)</t>
  </si>
  <si>
    <t>2.13.2. Обоснования (расчеты) расходов на оплату услуг связи (строка 221)</t>
  </si>
  <si>
    <t>2.13.3. Обоснования (расчеты) расходов на оплату транспортных услуг (строка 222)</t>
  </si>
  <si>
    <t>2.13.4. Обоснования (расчеты) расходов на оплату коммунальных услуг (строка 223)</t>
  </si>
  <si>
    <t>2.13.5. Обоснования (расчеты) расходов на оплату аренды имущества (строка 224)</t>
  </si>
  <si>
    <t>2.13.6. Обоснования (расчеты) расходов на оплату работ, услуг по содержанию имущества (строка 225)</t>
  </si>
  <si>
    <t>2.13.7. Обоснования (расчеты) расходов на оплату прочих работ, услуг (строка 226)</t>
  </si>
  <si>
    <t>2.13.8. Обоснования (расчеты) расходов на оплату страхования (строка 227)</t>
  </si>
  <si>
    <t>2.13.9. Обоснования (расчеты) расходов на уплату штрафов за нарушение законодательства и иные выплаты текущего характера (строка 296,297)</t>
  </si>
  <si>
    <t>2.13.10. Обоснования (расчеты) расходов на приобретение основных средств  (строки 310)</t>
  </si>
  <si>
    <t>2.13.11. Обоснования (расчеты) расходов на приобретение  материальных запасов (строки 340)</t>
  </si>
  <si>
    <t>2.10. Обоснования (расчеты) расходов на уплату налогов, пошлин и сборов (строка 291)</t>
  </si>
  <si>
    <t>2.4. Обоснования (расчеты) расходов на прочие несоциальные выплату персонала в натуральной форме (строка 214)</t>
  </si>
  <si>
    <t>Количество, единиц</t>
  </si>
  <si>
    <t>Стоимость за единицу, рублей</t>
  </si>
  <si>
    <t>210+290 не в закупках</t>
  </si>
  <si>
    <t>отклонение</t>
  </si>
  <si>
    <t>выплаты всего - отклонение</t>
  </si>
  <si>
    <t>2021 год</t>
  </si>
  <si>
    <t>2022 год</t>
  </si>
  <si>
    <t>Приносящая доход деятельности</t>
  </si>
  <si>
    <t>Приносящая доход деятельность</t>
  </si>
  <si>
    <t>Итого 341</t>
  </si>
  <si>
    <t>Итого 342</t>
  </si>
  <si>
    <t>Итого 343</t>
  </si>
  <si>
    <t>Итого 344</t>
  </si>
  <si>
    <t>Итого 345</t>
  </si>
  <si>
    <t>Итого 346</t>
  </si>
  <si>
    <t>Итого 349</t>
  </si>
  <si>
    <t>Фонд оплаты труда, руб. (211,213,266)</t>
  </si>
  <si>
    <t>Итого 292</t>
  </si>
  <si>
    <t>Итого 293</t>
  </si>
  <si>
    <t>Итого 295</t>
  </si>
  <si>
    <t>Итого 296</t>
  </si>
  <si>
    <t>Итого 297</t>
  </si>
  <si>
    <t>2.13.11. Обоснования (расчеты) расходов на приобретение нематериальных активов  (строки 320)</t>
  </si>
  <si>
    <t>2.13.12. Обоснования (расчеты) расходов на приобретение  материальных запасов (строки 340)</t>
  </si>
  <si>
    <t>ОСТАТОК на начало</t>
  </si>
  <si>
    <t>Контроль</t>
  </si>
  <si>
    <t>1.7. Расчет доходов от прочих поступлений</t>
  </si>
  <si>
    <t>Код вида доходов</t>
  </si>
  <si>
    <t>расходы</t>
  </si>
  <si>
    <t>Доходы</t>
  </si>
  <si>
    <t>1.8. Расчет выплат уменьшающих доход</t>
  </si>
  <si>
    <t>IV. Сведения по выплатам на закупки товаров, работ, услуг</t>
  </si>
  <si>
    <t>V. Сведения по выплатам на закупки товаров, работ, услуг</t>
  </si>
  <si>
    <t>VII. Поступления и выплаты</t>
  </si>
  <si>
    <t>VIII. Поступления и выплаты</t>
  </si>
  <si>
    <t>IX. Поступления и выплаты</t>
  </si>
  <si>
    <t>X. Сведения по выплатам на закупки товаров, работ, услуг</t>
  </si>
  <si>
    <t>XI. Сведения по выплатам на закупки товаров, работ, услуг</t>
  </si>
  <si>
    <t>XII. Сведения по выплатам на закупки товаров, работ, услуг</t>
  </si>
  <si>
    <t xml:space="preserve">Сумма по соглашению, руб. </t>
  </si>
  <si>
    <t>Безвозмездные денежные поступления текущего характера</t>
  </si>
  <si>
    <t>Прочие поступления</t>
  </si>
  <si>
    <t>Увеличение остатков денежных средств за счет возмещения средств от фонда социального страхования прошлых лет</t>
  </si>
  <si>
    <t>В. Н. Косенко</t>
  </si>
  <si>
    <t>А. М. Тимофеева</t>
  </si>
  <si>
    <t>В. Н. косенко</t>
  </si>
  <si>
    <t>Директор</t>
  </si>
  <si>
    <t>Главный бухгалтер</t>
  </si>
  <si>
    <t>Главный хранитель музейных фондов</t>
  </si>
  <si>
    <t>Младший научный сотрудник</t>
  </si>
  <si>
    <t>Смотритель</t>
  </si>
  <si>
    <t>Уборщик служебных помещений</t>
  </si>
  <si>
    <t>Государственная пошлина и сборы в установленных законодательством Российской федерации</t>
  </si>
  <si>
    <t>Интернет</t>
  </si>
  <si>
    <t>Техническое обслуживание комплекса технических средств охраны</t>
  </si>
  <si>
    <t>Техническое обслуживание приборов учета тепловой энергии</t>
  </si>
  <si>
    <t xml:space="preserve">Услуги охраны путем реагирования на сообщения о срабатывании тревожной сигнализации </t>
  </si>
  <si>
    <t>Обучение сотрудников по пожарной безопасности, обслуживание электроустановок и тепловых установок</t>
  </si>
  <si>
    <t>Канцелярские товары</t>
  </si>
  <si>
    <t>Хозяйственные товары</t>
  </si>
  <si>
    <t xml:space="preserve">Увеличение стоимости мягкого инвентаря                                        </t>
  </si>
  <si>
    <t xml:space="preserve">Код вида доходов </t>
  </si>
  <si>
    <t>Услуги, работы для целей капитальных вложений</t>
  </si>
  <si>
    <t>Увеличение стоимости материальных запасов для целей капитальных вложений</t>
  </si>
  <si>
    <t>Услуги , работы для целей капитальных вложений</t>
  </si>
  <si>
    <t>VI. Сведения по выплатам на закупки товаров, работ, услуг (за счет целевых субсидий</t>
  </si>
  <si>
    <t>Услуги, работы для целеей капитальных вложений</t>
  </si>
  <si>
    <t>Итого 347</t>
  </si>
  <si>
    <t>2.13.13. Обоснования (расчеты) расходов на услуги, работы для целей капитальных вложений (строки 228)</t>
  </si>
  <si>
    <t xml:space="preserve">Итого </t>
  </si>
  <si>
    <t>Руководитель учреждения</t>
  </si>
  <si>
    <t>1.9. Остаток средств на начало текущего финансового года</t>
  </si>
  <si>
    <t xml:space="preserve">        111, 119</t>
  </si>
  <si>
    <t xml:space="preserve">      111, 119</t>
  </si>
  <si>
    <t xml:space="preserve">     111, 119</t>
  </si>
  <si>
    <t xml:space="preserve">    111, 119</t>
  </si>
  <si>
    <t xml:space="preserve">   111, 119</t>
  </si>
  <si>
    <t xml:space="preserve"> 111, 119</t>
  </si>
  <si>
    <t>Код целевой статьи расходов  _______________</t>
  </si>
  <si>
    <t xml:space="preserve">VI. Сведения по выплатам на закупки товаров, работ, услуг </t>
  </si>
  <si>
    <t>244, 247</t>
  </si>
  <si>
    <t xml:space="preserve">Пособия по социальной помощи, выплачиваемые работодателями, нанимателями бывшим работникам в натуральной форме </t>
  </si>
  <si>
    <t>Пособия по социальной помощи, выплачиваемые работодателями, нанимателями бывшим работникам в натуральной форме</t>
  </si>
  <si>
    <t>Иные коммунальные услуги</t>
  </si>
  <si>
    <t>Доходы от оказания услуг, работ, компенсации затрат учреждений, всего</t>
  </si>
  <si>
    <t>Доход от возмещения затрат на мероприятия по сокращению производственного травматизма</t>
  </si>
  <si>
    <t>Госпошлина</t>
  </si>
  <si>
    <t>2. Обоснования (расчеты) расходов к плану финансово-хозяйственной деятельности (за счет субсидии на выполнение государственного задания) на 2023 год</t>
  </si>
  <si>
    <t>Обоснования (расчеты) доходов и расходов к плану финансово-хозяйственной деятельности (за счет субсидии на выполнение государственного задания) на 2024 год</t>
  </si>
  <si>
    <t>1. Обоснования (расчеты) доходов к плану финансово-хозяйственной деятельности (за счет субсидии на выполнение государственного задания) на 2024 год</t>
  </si>
  <si>
    <t>2. Обоснования (расчеты) расходов к плану финансово-хозяйственной деятельности (за счет субсидии на выполнение государственного задания) на 2024 год</t>
  </si>
  <si>
    <t xml:space="preserve"> Обоснования (расчеты) доходов и расходов к плану финансово-хозяйственной деятельности (за счет приносящей доход деятельности) на 2024 год</t>
  </si>
  <si>
    <t>1. Обоснования (расчеты) доходов к плану финансово-хозяйственной деятельности (……………….) на 2024 год</t>
  </si>
  <si>
    <t>2. Обоснования (расчеты) расходов к плану финансово-хозяйственной деятельности (за счет приносящей доход деятельности) на 2024 год</t>
  </si>
  <si>
    <t>Обоснования (расчеты) доходов и расходов к плану финансово-хозяйственной деятельности (за счет приносящей доход деятельности) на 2024 год</t>
  </si>
  <si>
    <t>1. Обоснования (расчеты) доходов к плану финансово-хозяйственной деятельности (за счет приносящей доход деятельности) на 2024 год</t>
  </si>
  <si>
    <t>Субсидии на финансовое обеспечени выполнения государственного задания</t>
  </si>
  <si>
    <t>Доход от возмещения затрат на мероприятия по сокращению производственного траматизма</t>
  </si>
  <si>
    <t>Количество выплат</t>
  </si>
  <si>
    <t>Общая сумма выплат, руб. (гр. 2 х гр. 3)</t>
  </si>
  <si>
    <t>2.14. Обоснование (расчеты) расходов на выплаты грантов бюджетным учреждениям за призовые места в различных мероприятиях и конкурсах (строки 297)</t>
  </si>
  <si>
    <t>Размер одной выплаты,руб.</t>
  </si>
  <si>
    <t xml:space="preserve">Пособия по социальной помощи населению в натуральной форме </t>
  </si>
  <si>
    <t>2.9. Обоснования (расчеты) расходов на социальные и иные выплаты населения (строка 264, 264, 265)</t>
  </si>
  <si>
    <t>2.9. Обоснования (расчеты) расходов на социальные и иные выплаты населения (строка 263, 264,265)</t>
  </si>
  <si>
    <t>2.9. Обоснования (расчеты) расходов на социальные и иные выплаты населения (строка 263,264,265)</t>
  </si>
  <si>
    <t>2.9. Обоснования (расчеты) расходов на социальные и иные выплаты населения (строка 263,264, 265)</t>
  </si>
  <si>
    <t>Пособия по социальной помощи населению в натуральной форме</t>
  </si>
  <si>
    <t>Обоснования (расчеты) доходов и расходов к плану финансово-хозяйственной деятельности (за счет субсидии на выполнение государственного задания) на 2025 год</t>
  </si>
  <si>
    <t xml:space="preserve"> Обоснования (расчеты) доходов и расходов к плану финансово-хозяйственной деятельности (за счет приносящей доход деятельности) на 2025 год</t>
  </si>
  <si>
    <t>Обоснования (расчеты) доходов и расходов к плану финансово-хозяйственной деятельности (за счет приносящей доход деятельности) на 2025 год</t>
  </si>
  <si>
    <t>1. Обоснования (расчеты) доходов к плану финансово-хозяйственной деятельности (финансово-хозяйственной деятельности (за счет субсидии на выполнение государственного задания) на 2023 год</t>
  </si>
  <si>
    <t>2. Обоснования (расчеты) расходов к плану финансово-хозяйственной деятельности (за счет приносящей доход деятельности) на 2023год</t>
  </si>
  <si>
    <t>2. Обоснования (расчеты) расходов к плану финансово-хозяйственной деятельности (………………...) на 2023 год</t>
  </si>
  <si>
    <t>2025 г.</t>
  </si>
  <si>
    <t>1. Обоснования (расчеты) доходов к плану финансово-хозяйственной деятельности (за счет субсидии на выполнение государственного задания) на 2025 год</t>
  </si>
  <si>
    <t>2. Обоснования (расчеты) расходов к плану финансово-хозяйственной деятельности (за счет субсидии на выполнение государственного задания) на 2025 год</t>
  </si>
  <si>
    <t>1. Обоснования (расчеты) доходов к плану финансово-хозяйственной деятельности (……………….) на 2025 год</t>
  </si>
  <si>
    <t>2. Обоснования (расчеты) расходов к плану финансово-хозяйственной деятельности (за счет приносящей доход деятельности) на 2025 год</t>
  </si>
  <si>
    <t>Арендная плата за пользование земельными участками и другими обособленными природными объектами</t>
  </si>
  <si>
    <t>Арнедная плата за пользование земельными участками и другими обособленными природными объектами</t>
  </si>
  <si>
    <t>Арендная плата за пользование  земельными участками и другими обособленными природными объектами</t>
  </si>
  <si>
    <t>Проведение капитального ремонта зданий и сооружений (включая ремонтно-реставрационные работы), закрепленных за Учреждениями в установленном порядке на праве оперативного управления, а также предусмотренных в договорах безвозмездного пользования нежилыми помещениями, в том числе проведение авторского надзора и строительного контроля в рамках проведения работ по капитальному ремонту зданий и сооружений (включая ремонтно-реставрационные работы)</t>
  </si>
  <si>
    <t>2.13.14. Обоснования (расчеты) расходов на оплату аренды за пользование земельными участками и другими обособленными природными объектами (строки 229)</t>
  </si>
  <si>
    <t>Количество (кв.м)</t>
  </si>
  <si>
    <t>Стоимость 1 кв.м</t>
  </si>
  <si>
    <t>Стоимость с учетом НДС, руб.</t>
  </si>
  <si>
    <t xml:space="preserve"> Итого 344</t>
  </si>
  <si>
    <t xml:space="preserve">  Итого 344</t>
  </si>
  <si>
    <t>(за счет субсидии на выполнение государственного задания) на   2024  год</t>
  </si>
  <si>
    <t>(за счет субсидии на выполнение государственного задания) на 2024 год</t>
  </si>
  <si>
    <t>(за счет приносящей доход деятельности) на 2024 год</t>
  </si>
  <si>
    <t>(за счет целевых субсидий) на 2024 год</t>
  </si>
  <si>
    <t xml:space="preserve"> (за счет целевых субсидий) на 2024 год</t>
  </si>
  <si>
    <t xml:space="preserve"> в рамках реализации национального проекта (программы)) на 2024 год</t>
  </si>
  <si>
    <t xml:space="preserve"> Обоснования (расчеты) доходов и расходов к плану финансово-хозяйственной деятельности (за счет целевых субсидий) на 2024 год</t>
  </si>
  <si>
    <t>(за счет субсидии на выполнение государственного задания) на плановый период 2025 и 2026 годов</t>
  </si>
  <si>
    <t>Обоснования (расчеты) доходов и расходов к плану финансово-хозяйственной деятельности (за счет субсидии на выполнение государственного задания) на 2026 год</t>
  </si>
  <si>
    <t>1. Обоснования (расчеты) доходов к плану финансово-хозяйственной деятельности (за счет субсидии на выполнение государственного задания) на 2026 год</t>
  </si>
  <si>
    <t>(за счет приносящей доход деятельности) на плановый период 2025 и 2026 годов</t>
  </si>
  <si>
    <t>2026 г.</t>
  </si>
  <si>
    <t xml:space="preserve"> Обоснования (расчеты) доходов и расходов к плану финансово-хозяйственной деятельности (за счет приносящей доход деятельности) на 2026 год</t>
  </si>
  <si>
    <t>1. Обоснования (расчеты) доходов к плану финансово-хозяйственной деятельности (……………….) на 2026 год</t>
  </si>
  <si>
    <t>(за счет целевых субсидий) на плановый период 2025 и 2026 годов</t>
  </si>
  <si>
    <t>Обоснования (расчеты) доходов и расходов к плану финансово-хозяйственной деятельности (за счет приносящей доход деятельности) на 2026 год</t>
  </si>
  <si>
    <t>1. Обоснования (расчеты) доходов к плану финансово-хозяйственной деятельности (за счет приносящей доход деятельности) на 2026  год</t>
  </si>
  <si>
    <t>1. Обоснования (расчеты) доходов к плану финансово-хозяйственной деятельности (за счет приносящей доход деятельности) на 2025 год</t>
  </si>
  <si>
    <t>Экспертная оценка локальных сметных расчетов по ремонтам</t>
  </si>
  <si>
    <t xml:space="preserve"> </t>
  </si>
  <si>
    <t>2. Обоснования (расчеты) расходов к плану финансово-хозяйственной деятельности (за счет субсидии на выполнение государственного задания) на 2026 год</t>
  </si>
  <si>
    <t>2. Обоснования (расчеты) расходов к плану финансово-хозяйственной деятельности (за счет приносящей доход деятельности) на 2026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</si>
</sst>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00"/>
    <numFmt numFmtId="165" formatCode="0.0000"/>
    <numFmt numFmtId="166" formatCode="0.000"/>
  </numFmts>
  <fonts count="13" x14ac:knownFonts="1">
    <font>
      <sz val="11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2"/>
      <color theme="1"/>
      <name val="Arial"/>
      <family val="2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u/>
      <sz val="12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485">
    <xf numFmtId="0" fontId="0" fillId="0" borderId="0" xfId="0"/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4" fontId="3" fillId="0" borderId="7" xfId="0" applyNumberFormat="1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horizontal="right" vertical="center"/>
    </xf>
    <xf numFmtId="0" fontId="0" fillId="0" borderId="0" xfId="0" applyFill="1"/>
    <xf numFmtId="0" fontId="8" fillId="0" borderId="0" xfId="0" applyFont="1" applyFill="1" applyAlignment="1">
      <alignment horizontal="justify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/>
    <xf numFmtId="0" fontId="2" fillId="0" borderId="0" xfId="0" applyFont="1" applyFill="1" applyAlignment="1">
      <alignment horizontal="justify" vertical="center"/>
    </xf>
    <xf numFmtId="0" fontId="3" fillId="0" borderId="2" xfId="0" applyFont="1" applyFill="1" applyBorder="1" applyAlignment="1">
      <alignment horizontal="justify" vertical="center" wrapText="1"/>
    </xf>
    <xf numFmtId="0" fontId="3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0" fillId="0" borderId="0" xfId="0" applyFill="1" applyBorder="1"/>
    <xf numFmtId="0" fontId="8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2" xfId="0" applyFont="1" applyFill="1" applyBorder="1" applyAlignment="1">
      <alignment horizontal="justify" vertical="center"/>
    </xf>
    <xf numFmtId="0" fontId="3" fillId="0" borderId="12" xfId="0" applyFont="1" applyFill="1" applyBorder="1" applyAlignment="1">
      <alignment horizontal="justify" vertical="center"/>
    </xf>
    <xf numFmtId="0" fontId="3" fillId="0" borderId="12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justify" vertical="center"/>
    </xf>
    <xf numFmtId="0" fontId="2" fillId="0" borderId="0" xfId="0" applyFont="1" applyFill="1" applyAlignment="1">
      <alignment horizontal="center" vertical="center"/>
    </xf>
    <xf numFmtId="4" fontId="3" fillId="0" borderId="7" xfId="0" applyNumberFormat="1" applyFont="1" applyFill="1" applyBorder="1" applyAlignment="1">
      <alignment horizontal="right"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 wrapText="1"/>
    </xf>
    <xf numFmtId="4" fontId="3" fillId="0" borderId="9" xfId="0" applyNumberFormat="1" applyFont="1" applyFill="1" applyBorder="1" applyAlignment="1">
      <alignment horizontal="right" vertical="center" wrapText="1"/>
    </xf>
    <xf numFmtId="4" fontId="3" fillId="0" borderId="9" xfId="0" applyNumberFormat="1" applyFont="1" applyFill="1" applyBorder="1" applyAlignment="1">
      <alignment vertical="center" wrapText="1"/>
    </xf>
    <xf numFmtId="4" fontId="3" fillId="0" borderId="0" xfId="0" applyNumberFormat="1" applyFont="1" applyFill="1" applyBorder="1" applyAlignment="1">
      <alignment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vertical="center" wrapText="1"/>
    </xf>
    <xf numFmtId="0" fontId="3" fillId="0" borderId="18" xfId="0" applyFont="1" applyFill="1" applyBorder="1" applyAlignment="1">
      <alignment horizontal="center" vertical="center" wrapText="1"/>
    </xf>
    <xf numFmtId="4" fontId="3" fillId="0" borderId="18" xfId="0" applyNumberFormat="1" applyFont="1" applyFill="1" applyBorder="1" applyAlignment="1">
      <alignment horizontal="right" vertical="center" wrapText="1"/>
    </xf>
    <xf numFmtId="4" fontId="3" fillId="0" borderId="19" xfId="0" applyNumberFormat="1" applyFont="1" applyFill="1" applyBorder="1" applyAlignment="1">
      <alignment horizontal="right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0" fillId="0" borderId="0" xfId="0" applyNumberFormat="1" applyFill="1"/>
    <xf numFmtId="49" fontId="3" fillId="0" borderId="0" xfId="0" applyNumberFormat="1" applyFont="1" applyFill="1" applyAlignment="1"/>
    <xf numFmtId="49" fontId="3" fillId="0" borderId="0" xfId="0" applyNumberFormat="1" applyFont="1" applyFill="1" applyAlignment="1">
      <alignment horizontal="right"/>
    </xf>
    <xf numFmtId="0" fontId="3" fillId="0" borderId="0" xfId="0" applyFont="1" applyFill="1" applyAlignment="1">
      <alignment horizontal="center"/>
    </xf>
    <xf numFmtId="0" fontId="3" fillId="0" borderId="6" xfId="0" applyFont="1" applyFill="1" applyBorder="1" applyAlignment="1">
      <alignment vertical="center" wrapText="1"/>
    </xf>
    <xf numFmtId="0" fontId="1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4" fontId="3" fillId="3" borderId="2" xfId="0" applyNumberFormat="1" applyFont="1" applyFill="1" applyBorder="1" applyAlignment="1">
      <alignment vertical="center" wrapText="1"/>
    </xf>
    <xf numFmtId="0" fontId="0" fillId="0" borderId="0" xfId="0" applyAlignment="1">
      <alignment vertical="top" wrapText="1"/>
    </xf>
    <xf numFmtId="4" fontId="0" fillId="0" borderId="0" xfId="0" applyNumberFormat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justify" vertical="center" wrapText="1"/>
    </xf>
    <xf numFmtId="4" fontId="0" fillId="4" borderId="0" xfId="0" applyNumberFormat="1" applyFill="1"/>
    <xf numFmtId="0" fontId="9" fillId="0" borderId="0" xfId="0" applyFont="1" applyFill="1" applyAlignment="1">
      <alignment horizontal="center"/>
    </xf>
    <xf numFmtId="4" fontId="3" fillId="0" borderId="0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4" fontId="3" fillId="0" borderId="18" xfId="0" applyNumberFormat="1" applyFont="1" applyFill="1" applyBorder="1" applyAlignment="1">
      <alignment vertical="center" wrapText="1"/>
    </xf>
    <xf numFmtId="4" fontId="3" fillId="0" borderId="19" xfId="0" applyNumberFormat="1" applyFont="1" applyFill="1" applyBorder="1" applyAlignment="1">
      <alignment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right" vertical="center" wrapText="1"/>
    </xf>
    <xf numFmtId="4" fontId="3" fillId="0" borderId="4" xfId="0" applyNumberFormat="1" applyFont="1" applyFill="1" applyBorder="1" applyAlignment="1">
      <alignment vertical="center" wrapText="1"/>
    </xf>
    <xf numFmtId="4" fontId="3" fillId="0" borderId="5" xfId="0" applyNumberFormat="1" applyFont="1" applyFill="1" applyBorder="1" applyAlignment="1">
      <alignment vertical="center" wrapText="1"/>
    </xf>
    <xf numFmtId="4" fontId="3" fillId="0" borderId="3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4" fontId="3" fillId="2" borderId="2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/>
    </xf>
    <xf numFmtId="0" fontId="7" fillId="0" borderId="1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9" fillId="0" borderId="0" xfId="0" applyFont="1" applyFill="1"/>
    <xf numFmtId="165" fontId="3" fillId="0" borderId="2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2" xfId="0" applyNumberFormat="1" applyFont="1" applyFill="1" applyBorder="1" applyAlignment="1">
      <alignment vertical="center" wrapText="1"/>
    </xf>
    <xf numFmtId="4" fontId="11" fillId="0" borderId="7" xfId="0" applyNumberFormat="1" applyFont="1" applyFill="1" applyBorder="1" applyAlignment="1">
      <alignment vertical="center" wrapText="1"/>
    </xf>
    <xf numFmtId="4" fontId="11" fillId="3" borderId="2" xfId="0" applyNumberFormat="1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4" fontId="3" fillId="0" borderId="15" xfId="0" applyNumberFormat="1" applyFont="1" applyFill="1" applyBorder="1" applyAlignment="1">
      <alignment horizontal="right" vertical="center" wrapText="1"/>
    </xf>
    <xf numFmtId="4" fontId="3" fillId="0" borderId="15" xfId="0" applyNumberFormat="1" applyFont="1" applyFill="1" applyBorder="1" applyAlignment="1">
      <alignment vertical="center" wrapText="1"/>
    </xf>
    <xf numFmtId="4" fontId="3" fillId="0" borderId="16" xfId="0" applyNumberFormat="1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10" xfId="0" applyNumberFormat="1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vertical="center" wrapText="1"/>
    </xf>
    <xf numFmtId="4" fontId="3" fillId="0" borderId="10" xfId="0" applyNumberFormat="1" applyFont="1" applyFill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10" xfId="0" applyNumberFormat="1" applyFont="1" applyFill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4" fontId="2" fillId="0" borderId="10" xfId="0" applyNumberFormat="1" applyFont="1" applyFill="1" applyBorder="1" applyAlignment="1">
      <alignment horizontal="center" vertical="center" wrapText="1"/>
    </xf>
    <xf numFmtId="4" fontId="2" fillId="0" borderId="1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vertical="center" wrapText="1"/>
    </xf>
    <xf numFmtId="4" fontId="3" fillId="5" borderId="0" xfId="0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4" fontId="11" fillId="5" borderId="2" xfId="0" applyNumberFormat="1" applyFont="1" applyFill="1" applyBorder="1" applyAlignment="1">
      <alignment vertical="center" wrapText="1"/>
    </xf>
    <xf numFmtId="4" fontId="3" fillId="5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4" fontId="3" fillId="0" borderId="13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166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4" fontId="3" fillId="0" borderId="10" xfId="0" applyNumberFormat="1" applyFont="1" applyFill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10" xfId="0" applyNumberFormat="1" applyFont="1" applyFill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3" fillId="0" borderId="6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3" fillId="0" borderId="1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 vertical="center"/>
    </xf>
    <xf numFmtId="0" fontId="1" fillId="2" borderId="1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2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7" fillId="0" borderId="24" xfId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4" fontId="3" fillId="0" borderId="10" xfId="0" applyNumberFormat="1" applyFont="1" applyFill="1" applyBorder="1" applyAlignment="1">
      <alignment horizontal="center" vertical="center" wrapText="1"/>
    </xf>
    <xf numFmtId="4" fontId="3" fillId="0" borderId="1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4" fontId="3" fillId="0" borderId="13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4" fontId="3" fillId="0" borderId="10" xfId="0" applyNumberFormat="1" applyFont="1" applyFill="1" applyBorder="1" applyAlignment="1">
      <alignment horizontal="center" vertical="center"/>
    </xf>
    <xf numFmtId="4" fontId="3" fillId="0" borderId="11" xfId="0" applyNumberFormat="1" applyFont="1" applyFill="1" applyBorder="1" applyAlignment="1">
      <alignment horizontal="center" vertical="center"/>
    </xf>
    <xf numFmtId="4" fontId="0" fillId="0" borderId="10" xfId="0" applyNumberFormat="1" applyFill="1" applyBorder="1" applyAlignment="1">
      <alignment horizontal="center"/>
    </xf>
    <xf numFmtId="4" fontId="0" fillId="0" borderId="11" xfId="0" applyNumberFormat="1" applyFill="1" applyBorder="1" applyAlignment="1">
      <alignment horizont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4" fontId="2" fillId="0" borderId="30" xfId="0" applyNumberFormat="1" applyFont="1" applyFill="1" applyBorder="1" applyAlignment="1">
      <alignment horizontal="center" vertical="center" wrapText="1"/>
    </xf>
    <xf numFmtId="4" fontId="2" fillId="0" borderId="27" xfId="0" applyNumberFormat="1" applyFont="1" applyFill="1" applyBorder="1" applyAlignment="1">
      <alignment horizontal="center" vertical="center" wrapText="1"/>
    </xf>
    <xf numFmtId="4" fontId="2" fillId="0" borderId="31" xfId="0" applyNumberFormat="1" applyFont="1" applyFill="1" applyBorder="1" applyAlignment="1">
      <alignment horizontal="center" vertical="center" wrapText="1"/>
    </xf>
    <xf numFmtId="4" fontId="2" fillId="0" borderId="28" xfId="0" applyNumberFormat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/>
    </xf>
    <xf numFmtId="4" fontId="2" fillId="0" borderId="10" xfId="0" applyNumberFormat="1" applyFont="1" applyFill="1" applyBorder="1" applyAlignment="1">
      <alignment horizontal="center" vertical="center" wrapText="1"/>
    </xf>
    <xf numFmtId="4" fontId="2" fillId="0" borderId="1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0" fontId="0" fillId="0" borderId="1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4" fontId="3" fillId="0" borderId="10" xfId="0" applyNumberFormat="1" applyFont="1" applyFill="1" applyBorder="1" applyAlignment="1">
      <alignment horizontal="center"/>
    </xf>
    <xf numFmtId="4" fontId="3" fillId="0" borderId="11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4" fontId="3" fillId="0" borderId="13" xfId="0" applyNumberFormat="1" applyFont="1" applyFill="1" applyBorder="1" applyAlignment="1">
      <alignment horizontal="center"/>
    </xf>
    <xf numFmtId="4" fontId="0" fillId="0" borderId="13" xfId="0" applyNumberFormat="1" applyFill="1" applyBorder="1" applyAlignment="1">
      <alignment horizontal="center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center"/>
    </xf>
    <xf numFmtId="0" fontId="3" fillId="0" borderId="17" xfId="0" applyFont="1" applyFill="1" applyBorder="1" applyAlignment="1">
      <alignment vertical="center" wrapText="1"/>
    </xf>
    <xf numFmtId="0" fontId="0" fillId="0" borderId="27" xfId="0" applyFill="1" applyBorder="1" applyAlignment="1"/>
    <xf numFmtId="0" fontId="0" fillId="0" borderId="28" xfId="0" applyBorder="1" applyAlignment="1"/>
    <xf numFmtId="0" fontId="5" fillId="0" borderId="33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7" fillId="0" borderId="34" xfId="1" applyFont="1" applyFill="1" applyBorder="1" applyAlignment="1">
      <alignment horizontal="center" vertical="center" wrapText="1"/>
    </xf>
    <xf numFmtId="0" fontId="7" fillId="0" borderId="38" xfId="1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left" vertical="center" wrapText="1"/>
    </xf>
    <xf numFmtId="0" fontId="0" fillId="0" borderId="41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0" xfId="0" applyFill="1" applyAlignment="1">
      <alignment horizontal="center"/>
    </xf>
    <xf numFmtId="0" fontId="8" fillId="2" borderId="29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2" fontId="2" fillId="0" borderId="10" xfId="0" applyNumberFormat="1" applyFont="1" applyFill="1" applyBorder="1" applyAlignment="1">
      <alignment horizontal="center" vertical="center" wrapText="1"/>
    </xf>
    <xf numFmtId="2" fontId="2" fillId="0" borderId="11" xfId="0" applyNumberFormat="1" applyFont="1" applyFill="1" applyBorder="1" applyAlignment="1">
      <alignment horizontal="center" vertical="center" wrapText="1"/>
    </xf>
    <xf numFmtId="4" fontId="10" fillId="0" borderId="10" xfId="0" applyNumberFormat="1" applyFont="1" applyFill="1" applyBorder="1" applyAlignment="1">
      <alignment horizontal="center"/>
    </xf>
    <xf numFmtId="4" fontId="10" fillId="0" borderId="11" xfId="0" applyNumberFormat="1" applyFont="1" applyFill="1" applyBorder="1" applyAlignment="1">
      <alignment horizontal="center"/>
    </xf>
    <xf numFmtId="4" fontId="3" fillId="0" borderId="13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120</xdr:row>
      <xdr:rowOff>83820</xdr:rowOff>
    </xdr:from>
    <xdr:to>
      <xdr:col>5</xdr:col>
      <xdr:colOff>1386840</xdr:colOff>
      <xdr:row>130</xdr:row>
      <xdr:rowOff>217232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961780"/>
          <a:ext cx="7909560" cy="28385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</xdr:colOff>
      <xdr:row>113</xdr:row>
      <xdr:rowOff>170330</xdr:rowOff>
    </xdr:from>
    <xdr:to>
      <xdr:col>6</xdr:col>
      <xdr:colOff>17929</xdr:colOff>
      <xdr:row>123</xdr:row>
      <xdr:rowOff>188260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" y="59176024"/>
          <a:ext cx="7897906" cy="27521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114</xdr:row>
      <xdr:rowOff>38100</xdr:rowOff>
    </xdr:from>
    <xdr:to>
      <xdr:col>6</xdr:col>
      <xdr:colOff>7620</xdr:colOff>
      <xdr:row>128</xdr:row>
      <xdr:rowOff>53340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486280"/>
          <a:ext cx="7528560" cy="27584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449</xdr:row>
      <xdr:rowOff>225462</xdr:rowOff>
    </xdr:from>
    <xdr:to>
      <xdr:col>7</xdr:col>
      <xdr:colOff>0</xdr:colOff>
      <xdr:row>460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822121"/>
          <a:ext cx="8175812" cy="30197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120</xdr:row>
      <xdr:rowOff>0</xdr:rowOff>
    </xdr:from>
    <xdr:to>
      <xdr:col>6</xdr:col>
      <xdr:colOff>22860</xdr:colOff>
      <xdr:row>129</xdr:row>
      <xdr:rowOff>228600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563760"/>
          <a:ext cx="8732520" cy="274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115</xdr:row>
      <xdr:rowOff>99060</xdr:rowOff>
    </xdr:from>
    <xdr:to>
      <xdr:col>6</xdr:col>
      <xdr:colOff>15239</xdr:colOff>
      <xdr:row>128</xdr:row>
      <xdr:rowOff>45720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43280"/>
          <a:ext cx="7536179" cy="273558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449</xdr:row>
      <xdr:rowOff>228599</xdr:rowOff>
    </xdr:from>
    <xdr:to>
      <xdr:col>6</xdr:col>
      <xdr:colOff>1120140</xdr:colOff>
      <xdr:row>459</xdr:row>
      <xdr:rowOff>220980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507459"/>
          <a:ext cx="8168640" cy="29641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449</xdr:row>
      <xdr:rowOff>0</xdr:rowOff>
    </xdr:from>
    <xdr:to>
      <xdr:col>6</xdr:col>
      <xdr:colOff>1120140</xdr:colOff>
      <xdr:row>458</xdr:row>
      <xdr:rowOff>220980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507460"/>
          <a:ext cx="8168640" cy="29641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110</xdr:row>
      <xdr:rowOff>15240</xdr:rowOff>
    </xdr:from>
    <xdr:to>
      <xdr:col>6</xdr:col>
      <xdr:colOff>15239</xdr:colOff>
      <xdr:row>119</xdr:row>
      <xdr:rowOff>213366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280820"/>
          <a:ext cx="7147559" cy="27127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106</xdr:row>
      <xdr:rowOff>0</xdr:rowOff>
    </xdr:from>
    <xdr:to>
      <xdr:col>6</xdr:col>
      <xdr:colOff>7621</xdr:colOff>
      <xdr:row>115</xdr:row>
      <xdr:rowOff>220980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0853320"/>
          <a:ext cx="7528560" cy="273558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476</xdr:row>
      <xdr:rowOff>228599</xdr:rowOff>
    </xdr:from>
    <xdr:to>
      <xdr:col>7</xdr:col>
      <xdr:colOff>0</xdr:colOff>
      <xdr:row>486</xdr:row>
      <xdr:rowOff>84342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112219"/>
          <a:ext cx="8176260" cy="293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106</xdr:row>
      <xdr:rowOff>0</xdr:rowOff>
    </xdr:from>
    <xdr:to>
      <xdr:col>6</xdr:col>
      <xdr:colOff>38115</xdr:colOff>
      <xdr:row>116</xdr:row>
      <xdr:rowOff>60960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28680"/>
          <a:ext cx="7559055" cy="280416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465</xdr:row>
      <xdr:rowOff>0</xdr:rowOff>
    </xdr:from>
    <xdr:to>
      <xdr:col>7</xdr:col>
      <xdr:colOff>0</xdr:colOff>
      <xdr:row>475</xdr:row>
      <xdr:rowOff>7620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911320"/>
          <a:ext cx="8176260" cy="297942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475</xdr:row>
      <xdr:rowOff>0</xdr:rowOff>
    </xdr:from>
    <xdr:to>
      <xdr:col>7</xdr:col>
      <xdr:colOff>38100</xdr:colOff>
      <xdr:row>485</xdr:row>
      <xdr:rowOff>7620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9908260"/>
          <a:ext cx="8214360" cy="297942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465</xdr:row>
      <xdr:rowOff>0</xdr:rowOff>
    </xdr:from>
    <xdr:to>
      <xdr:col>6</xdr:col>
      <xdr:colOff>1120140</xdr:colOff>
      <xdr:row>475</xdr:row>
      <xdr:rowOff>30480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722600"/>
          <a:ext cx="8168640" cy="300228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477</xdr:row>
      <xdr:rowOff>0</xdr:rowOff>
    </xdr:from>
    <xdr:to>
      <xdr:col>7</xdr:col>
      <xdr:colOff>7620</xdr:colOff>
      <xdr:row>487</xdr:row>
      <xdr:rowOff>121920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50418800"/>
          <a:ext cx="8183879" cy="309372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466</xdr:row>
      <xdr:rowOff>0</xdr:rowOff>
    </xdr:from>
    <xdr:to>
      <xdr:col>7</xdr:col>
      <xdr:colOff>0</xdr:colOff>
      <xdr:row>476</xdr:row>
      <xdr:rowOff>144780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3095980"/>
          <a:ext cx="8176259" cy="31165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120</xdr:row>
      <xdr:rowOff>87512</xdr:rowOff>
    </xdr:from>
    <xdr:to>
      <xdr:col>5</xdr:col>
      <xdr:colOff>1209937</xdr:colOff>
      <xdr:row>129</xdr:row>
      <xdr:rowOff>205740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615452"/>
          <a:ext cx="7336417" cy="26328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108</xdr:row>
      <xdr:rowOff>0</xdr:rowOff>
    </xdr:from>
    <xdr:to>
      <xdr:col>6</xdr:col>
      <xdr:colOff>207964</xdr:colOff>
      <xdr:row>118</xdr:row>
      <xdr:rowOff>30480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98100"/>
          <a:ext cx="7728904" cy="27736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449</xdr:row>
      <xdr:rowOff>0</xdr:rowOff>
    </xdr:from>
    <xdr:to>
      <xdr:col>7</xdr:col>
      <xdr:colOff>15240</xdr:colOff>
      <xdr:row>459</xdr:row>
      <xdr:rowOff>22860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42821660"/>
          <a:ext cx="8191499" cy="29946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110</xdr:row>
      <xdr:rowOff>0</xdr:rowOff>
    </xdr:from>
    <xdr:to>
      <xdr:col>5</xdr:col>
      <xdr:colOff>1188719</xdr:colOff>
      <xdr:row>119</xdr:row>
      <xdr:rowOff>236220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928520"/>
          <a:ext cx="7284719" cy="27508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108</xdr:row>
      <xdr:rowOff>0</xdr:rowOff>
    </xdr:from>
    <xdr:to>
      <xdr:col>5</xdr:col>
      <xdr:colOff>1272539</xdr:colOff>
      <xdr:row>118</xdr:row>
      <xdr:rowOff>22860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642240"/>
          <a:ext cx="7520939" cy="27660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104</xdr:row>
      <xdr:rowOff>0</xdr:rowOff>
    </xdr:from>
    <xdr:to>
      <xdr:col>6</xdr:col>
      <xdr:colOff>0</xdr:colOff>
      <xdr:row>114</xdr:row>
      <xdr:rowOff>38100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825120"/>
          <a:ext cx="7520939" cy="2781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451</xdr:row>
      <xdr:rowOff>0</xdr:rowOff>
    </xdr:from>
    <xdr:to>
      <xdr:col>7</xdr:col>
      <xdr:colOff>0</xdr:colOff>
      <xdr:row>460</xdr:row>
      <xdr:rowOff>213360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507460"/>
          <a:ext cx="8176260" cy="29565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25"/>
  <sheetViews>
    <sheetView tabSelected="1" zoomScaleNormal="100" workbookViewId="0">
      <selection activeCell="H30" sqref="H30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4" width="20.6640625" style="7" customWidth="1"/>
    <col min="5" max="6" width="20.44140625" style="7" customWidth="1"/>
    <col min="7" max="7" width="10" style="7" bestFit="1" customWidth="1"/>
    <col min="8" max="10" width="12.33203125" style="7" bestFit="1" customWidth="1"/>
    <col min="11" max="16384" width="8.88671875" style="7"/>
  </cols>
  <sheetData>
    <row r="1" spans="1:6" ht="17.399999999999999" x14ac:dyDescent="0.3">
      <c r="A1" s="369" t="s">
        <v>189</v>
      </c>
      <c r="B1" s="369"/>
      <c r="C1" s="369"/>
      <c r="D1" s="369"/>
      <c r="E1" s="369"/>
      <c r="F1" s="369"/>
    </row>
    <row r="2" spans="1:6" ht="17.399999999999999" x14ac:dyDescent="0.3">
      <c r="A2" s="369" t="s">
        <v>352</v>
      </c>
      <c r="B2" s="369"/>
      <c r="C2" s="369"/>
      <c r="D2" s="369"/>
      <c r="E2" s="369"/>
      <c r="F2" s="369"/>
    </row>
    <row r="3" spans="1:6" ht="15" x14ac:dyDescent="0.3">
      <c r="A3" s="30"/>
    </row>
    <row r="4" spans="1:6" ht="18.600000000000001" thickBot="1" x14ac:dyDescent="0.35">
      <c r="A4" s="6"/>
      <c r="F4" s="6" t="s">
        <v>51</v>
      </c>
    </row>
    <row r="5" spans="1:6" ht="18.600000000000001" customHeight="1" x14ac:dyDescent="0.3">
      <c r="A5" s="374" t="s">
        <v>0</v>
      </c>
      <c r="B5" s="367" t="s">
        <v>45</v>
      </c>
      <c r="C5" s="376" t="s">
        <v>46</v>
      </c>
      <c r="D5" s="367" t="s">
        <v>1</v>
      </c>
      <c r="E5" s="367" t="s">
        <v>2</v>
      </c>
      <c r="F5" s="367"/>
    </row>
    <row r="6" spans="1:6" ht="115.2" customHeight="1" thickBot="1" x14ac:dyDescent="0.35">
      <c r="A6" s="375"/>
      <c r="B6" s="368"/>
      <c r="C6" s="377"/>
      <c r="D6" s="368"/>
      <c r="E6" s="122" t="s">
        <v>3</v>
      </c>
      <c r="F6" s="122" t="s">
        <v>4</v>
      </c>
    </row>
    <row r="7" spans="1:6" ht="15" thickBot="1" x14ac:dyDescent="0.35">
      <c r="A7" s="43">
        <v>1</v>
      </c>
      <c r="B7" s="44">
        <v>2</v>
      </c>
      <c r="C7" s="44">
        <v>3</v>
      </c>
      <c r="D7" s="44">
        <v>4</v>
      </c>
      <c r="E7" s="44">
        <v>5</v>
      </c>
      <c r="F7" s="44">
        <v>6</v>
      </c>
    </row>
    <row r="8" spans="1:6" ht="54" x14ac:dyDescent="0.3">
      <c r="A8" s="39" t="s">
        <v>47</v>
      </c>
      <c r="B8" s="40" t="s">
        <v>5</v>
      </c>
      <c r="C8" s="40" t="s">
        <v>5</v>
      </c>
      <c r="D8" s="41">
        <f>E8+F8</f>
        <v>0</v>
      </c>
      <c r="E8" s="41">
        <v>0</v>
      </c>
      <c r="F8" s="41">
        <v>0</v>
      </c>
    </row>
    <row r="9" spans="1:6" ht="54" x14ac:dyDescent="0.3">
      <c r="A9" s="120" t="s">
        <v>48</v>
      </c>
      <c r="B9" s="124" t="s">
        <v>5</v>
      </c>
      <c r="C9" s="124" t="s">
        <v>5</v>
      </c>
      <c r="D9" s="5">
        <f t="shared" ref="D9:D85" si="0">E9+F9</f>
        <v>0</v>
      </c>
      <c r="E9" s="5">
        <f>E8+E10-E20+E109</f>
        <v>0</v>
      </c>
      <c r="F9" s="5">
        <f>F8+F10-F20+F109</f>
        <v>0</v>
      </c>
    </row>
    <row r="10" spans="1:6" ht="18" x14ac:dyDescent="0.3">
      <c r="A10" s="120" t="s">
        <v>49</v>
      </c>
      <c r="B10" s="124" t="s">
        <v>5</v>
      </c>
      <c r="C10" s="124" t="s">
        <v>5</v>
      </c>
      <c r="D10" s="5">
        <f t="shared" si="0"/>
        <v>5236541.54</v>
      </c>
      <c r="E10" s="2">
        <f>E12+E16</f>
        <v>5236541.54</v>
      </c>
      <c r="F10" s="2">
        <f>F14+F16+F109</f>
        <v>0</v>
      </c>
    </row>
    <row r="11" spans="1:6" ht="18" x14ac:dyDescent="0.3">
      <c r="A11" s="120" t="s">
        <v>6</v>
      </c>
      <c r="B11" s="124"/>
      <c r="C11" s="124"/>
      <c r="D11" s="5"/>
      <c r="E11" s="2"/>
      <c r="F11" s="2"/>
    </row>
    <row r="12" spans="1:6" ht="72" x14ac:dyDescent="0.3">
      <c r="A12" s="238" t="s">
        <v>307</v>
      </c>
      <c r="B12" s="239">
        <v>130</v>
      </c>
      <c r="C12" s="239" t="s">
        <v>5</v>
      </c>
      <c r="D12" s="5">
        <f t="shared" ref="D12" si="1">E12+F12</f>
        <v>5236541.54</v>
      </c>
      <c r="E12" s="2">
        <f>E14+E15</f>
        <v>5236541.54</v>
      </c>
      <c r="F12" s="2">
        <v>0</v>
      </c>
    </row>
    <row r="13" spans="1:6" ht="18" x14ac:dyDescent="0.3">
      <c r="A13" s="238" t="s">
        <v>9</v>
      </c>
      <c r="B13" s="239"/>
      <c r="C13" s="239"/>
      <c r="D13" s="5"/>
      <c r="E13" s="2"/>
      <c r="F13" s="2"/>
    </row>
    <row r="14" spans="1:6" ht="108" x14ac:dyDescent="0.3">
      <c r="A14" s="120" t="s">
        <v>69</v>
      </c>
      <c r="B14" s="124">
        <v>131</v>
      </c>
      <c r="C14" s="124" t="s">
        <v>5</v>
      </c>
      <c r="D14" s="5">
        <f t="shared" si="0"/>
        <v>5236541.54</v>
      </c>
      <c r="E14" s="2">
        <v>5236541.54</v>
      </c>
      <c r="F14" s="2">
        <v>0</v>
      </c>
    </row>
    <row r="15" spans="1:6" ht="108" x14ac:dyDescent="0.3">
      <c r="A15" s="238" t="s">
        <v>308</v>
      </c>
      <c r="B15" s="239">
        <v>139</v>
      </c>
      <c r="C15" s="239" t="s">
        <v>5</v>
      </c>
      <c r="D15" s="5">
        <f>E15+F15</f>
        <v>0</v>
      </c>
      <c r="E15" s="2">
        <v>0</v>
      </c>
      <c r="F15" s="2">
        <v>0</v>
      </c>
    </row>
    <row r="16" spans="1:6" ht="36" x14ac:dyDescent="0.3">
      <c r="A16" s="120" t="s">
        <v>50</v>
      </c>
      <c r="B16" s="124" t="s">
        <v>5</v>
      </c>
      <c r="C16" s="124" t="s">
        <v>5</v>
      </c>
      <c r="D16" s="5">
        <f>E16+F16</f>
        <v>0</v>
      </c>
      <c r="E16" s="2">
        <f t="shared" ref="E16:F16" si="2">E18+E19</f>
        <v>0</v>
      </c>
      <c r="F16" s="2">
        <f t="shared" si="2"/>
        <v>0</v>
      </c>
    </row>
    <row r="17" spans="1:8" ht="18" x14ac:dyDescent="0.3">
      <c r="A17" s="120" t="s">
        <v>9</v>
      </c>
      <c r="B17" s="124"/>
      <c r="C17" s="124"/>
      <c r="D17" s="5"/>
      <c r="E17" s="2"/>
      <c r="F17" s="2"/>
    </row>
    <row r="18" spans="1:8" ht="108" x14ac:dyDescent="0.3">
      <c r="A18" s="120" t="s">
        <v>70</v>
      </c>
      <c r="B18" s="124">
        <v>510</v>
      </c>
      <c r="C18" s="124" t="s">
        <v>5</v>
      </c>
      <c r="D18" s="5">
        <f t="shared" si="0"/>
        <v>0</v>
      </c>
      <c r="E18" s="2">
        <v>0</v>
      </c>
      <c r="F18" s="2">
        <v>0</v>
      </c>
    </row>
    <row r="19" spans="1:8" ht="126" x14ac:dyDescent="0.3">
      <c r="A19" s="120" t="s">
        <v>265</v>
      </c>
      <c r="B19" s="124">
        <v>510</v>
      </c>
      <c r="C19" s="124" t="s">
        <v>5</v>
      </c>
      <c r="D19" s="5">
        <f t="shared" si="0"/>
        <v>0</v>
      </c>
      <c r="E19" s="2">
        <v>0</v>
      </c>
      <c r="F19" s="2">
        <v>0</v>
      </c>
    </row>
    <row r="20" spans="1:8" ht="18" x14ac:dyDescent="0.3">
      <c r="A20" s="120" t="s">
        <v>7</v>
      </c>
      <c r="B20" s="124" t="s">
        <v>5</v>
      </c>
      <c r="C20" s="124">
        <v>900</v>
      </c>
      <c r="D20" s="5">
        <f t="shared" si="0"/>
        <v>5236541.54</v>
      </c>
      <c r="E20" s="2">
        <f>E22+E93</f>
        <v>5236541.54</v>
      </c>
      <c r="F20" s="2">
        <f>F22+F93</f>
        <v>0</v>
      </c>
    </row>
    <row r="21" spans="1:8" ht="18" x14ac:dyDescent="0.3">
      <c r="A21" s="120" t="s">
        <v>6</v>
      </c>
      <c r="B21" s="124"/>
      <c r="C21" s="124"/>
      <c r="D21" s="5"/>
      <c r="E21" s="2"/>
      <c r="F21" s="2"/>
    </row>
    <row r="22" spans="1:8" ht="18" x14ac:dyDescent="0.3">
      <c r="A22" s="120" t="s">
        <v>8</v>
      </c>
      <c r="B22" s="124" t="s">
        <v>5</v>
      </c>
      <c r="C22" s="124">
        <v>200</v>
      </c>
      <c r="D22" s="5">
        <f t="shared" si="0"/>
        <v>5226241.54</v>
      </c>
      <c r="E22" s="2">
        <f>E24+E32+E61+E72</f>
        <v>5226241.54</v>
      </c>
      <c r="F22" s="2">
        <f>F24+F32+F61+F72</f>
        <v>0</v>
      </c>
    </row>
    <row r="23" spans="1:8" ht="14.4" customHeight="1" x14ac:dyDescent="0.3">
      <c r="A23" s="120" t="s">
        <v>9</v>
      </c>
      <c r="B23" s="124"/>
      <c r="C23" s="124"/>
      <c r="D23" s="5"/>
      <c r="E23" s="2"/>
      <c r="F23" s="2"/>
    </row>
    <row r="24" spans="1:8" ht="72" x14ac:dyDescent="0.3">
      <c r="A24" s="120" t="s">
        <v>10</v>
      </c>
      <c r="B24" s="124" t="s">
        <v>5</v>
      </c>
      <c r="C24" s="124">
        <v>210</v>
      </c>
      <c r="D24" s="5">
        <f t="shared" si="0"/>
        <v>4290637.09</v>
      </c>
      <c r="E24" s="2">
        <f>E26+E27+E28+E29</f>
        <v>4290637.09</v>
      </c>
      <c r="F24" s="2">
        <f>F26+F27+F28+F29</f>
        <v>0</v>
      </c>
    </row>
    <row r="25" spans="1:8" ht="18" x14ac:dyDescent="0.3">
      <c r="A25" s="120" t="s">
        <v>9</v>
      </c>
      <c r="B25" s="124"/>
      <c r="C25" s="124"/>
      <c r="D25" s="5"/>
      <c r="E25" s="2"/>
      <c r="F25" s="2"/>
    </row>
    <row r="26" spans="1:8" ht="18" x14ac:dyDescent="0.3">
      <c r="A26" s="120" t="s">
        <v>11</v>
      </c>
      <c r="B26" s="124">
        <v>111</v>
      </c>
      <c r="C26" s="124">
        <v>211</v>
      </c>
      <c r="D26" s="5">
        <f t="shared" si="0"/>
        <v>3288493.12</v>
      </c>
      <c r="E26" s="2">
        <v>3288493.12</v>
      </c>
      <c r="F26" s="2">
        <v>0</v>
      </c>
    </row>
    <row r="27" spans="1:8" ht="72" x14ac:dyDescent="0.3">
      <c r="A27" s="120" t="s">
        <v>12</v>
      </c>
      <c r="B27" s="124">
        <v>112</v>
      </c>
      <c r="C27" s="124">
        <v>212</v>
      </c>
      <c r="D27" s="5">
        <f t="shared" si="0"/>
        <v>1469.12</v>
      </c>
      <c r="E27" s="2">
        <v>1469.12</v>
      </c>
      <c r="F27" s="2">
        <v>0</v>
      </c>
    </row>
    <row r="28" spans="1:8" ht="54" x14ac:dyDescent="0.3">
      <c r="A28" s="120" t="s">
        <v>13</v>
      </c>
      <c r="B28" s="124">
        <v>119</v>
      </c>
      <c r="C28" s="124">
        <v>213</v>
      </c>
      <c r="D28" s="5">
        <f t="shared" si="0"/>
        <v>1000674.85</v>
      </c>
      <c r="E28" s="2">
        <v>1000674.85</v>
      </c>
      <c r="F28" s="2">
        <v>0</v>
      </c>
    </row>
    <row r="29" spans="1:8" ht="72" x14ac:dyDescent="0.3">
      <c r="A29" s="120" t="s">
        <v>197</v>
      </c>
      <c r="B29" s="124" t="s">
        <v>5</v>
      </c>
      <c r="C29" s="124">
        <v>214</v>
      </c>
      <c r="D29" s="5">
        <f>E29+F29</f>
        <v>0</v>
      </c>
      <c r="E29" s="2">
        <f>E30+E31</f>
        <v>0</v>
      </c>
      <c r="F29" s="2">
        <f>F30+F31</f>
        <v>0</v>
      </c>
    </row>
    <row r="30" spans="1:8" ht="18" x14ac:dyDescent="0.3">
      <c r="A30" s="378" t="s">
        <v>6</v>
      </c>
      <c r="B30" s="124">
        <v>112</v>
      </c>
      <c r="C30" s="124">
        <v>214</v>
      </c>
      <c r="D30" s="5">
        <f t="shared" si="0"/>
        <v>0</v>
      </c>
      <c r="E30" s="2">
        <v>0</v>
      </c>
      <c r="F30" s="2">
        <v>0</v>
      </c>
    </row>
    <row r="31" spans="1:8" ht="18" x14ac:dyDescent="0.3">
      <c r="A31" s="379"/>
      <c r="B31" s="124">
        <v>244</v>
      </c>
      <c r="C31" s="124">
        <v>214</v>
      </c>
      <c r="D31" s="5">
        <v>0</v>
      </c>
      <c r="E31" s="2">
        <v>0</v>
      </c>
      <c r="F31" s="2">
        <v>0</v>
      </c>
    </row>
    <row r="32" spans="1:8" ht="36" x14ac:dyDescent="0.3">
      <c r="A32" s="120" t="s">
        <v>14</v>
      </c>
      <c r="B32" s="124" t="s">
        <v>5</v>
      </c>
      <c r="C32" s="124">
        <v>220</v>
      </c>
      <c r="D32" s="5">
        <f t="shared" si="0"/>
        <v>869769.82000000007</v>
      </c>
      <c r="E32" s="2">
        <f>E34+E35+E38+E46+E47+E50+E56</f>
        <v>869769.82000000007</v>
      </c>
      <c r="F32" s="2">
        <f>F34+F35+F38+F46+F47+F50+F56</f>
        <v>0</v>
      </c>
      <c r="H32" s="50"/>
    </row>
    <row r="33" spans="1:6" ht="18" x14ac:dyDescent="0.3">
      <c r="A33" s="120" t="s">
        <v>9</v>
      </c>
      <c r="B33" s="124"/>
      <c r="C33" s="124"/>
      <c r="D33" s="5"/>
      <c r="E33" s="2"/>
      <c r="F33" s="2"/>
    </row>
    <row r="34" spans="1:6" ht="22.05" customHeight="1" x14ac:dyDescent="0.3">
      <c r="A34" s="120" t="s">
        <v>15</v>
      </c>
      <c r="B34" s="124">
        <v>244</v>
      </c>
      <c r="C34" s="124">
        <v>221</v>
      </c>
      <c r="D34" s="5">
        <f t="shared" si="0"/>
        <v>52875.37</v>
      </c>
      <c r="E34" s="2">
        <v>52875.37</v>
      </c>
      <c r="F34" s="2">
        <v>0</v>
      </c>
    </row>
    <row r="35" spans="1:6" ht="36" x14ac:dyDescent="0.3">
      <c r="A35" s="120" t="s">
        <v>16</v>
      </c>
      <c r="B35" s="124" t="s">
        <v>5</v>
      </c>
      <c r="C35" s="124">
        <v>222</v>
      </c>
      <c r="D35" s="5">
        <f t="shared" si="0"/>
        <v>0</v>
      </c>
      <c r="E35" s="2">
        <f>E36+E37</f>
        <v>0</v>
      </c>
      <c r="F35" s="2">
        <f>F36+F37</f>
        <v>0</v>
      </c>
    </row>
    <row r="36" spans="1:6" ht="18" x14ac:dyDescent="0.3">
      <c r="A36" s="370" t="s">
        <v>6</v>
      </c>
      <c r="B36" s="124">
        <v>112</v>
      </c>
      <c r="C36" s="124">
        <v>222</v>
      </c>
      <c r="D36" s="5">
        <f t="shared" si="0"/>
        <v>0</v>
      </c>
      <c r="E36" s="2">
        <v>0</v>
      </c>
      <c r="F36" s="2">
        <v>0</v>
      </c>
    </row>
    <row r="37" spans="1:6" ht="18" x14ac:dyDescent="0.3">
      <c r="A37" s="370"/>
      <c r="B37" s="124">
        <v>244</v>
      </c>
      <c r="C37" s="124">
        <v>222</v>
      </c>
      <c r="D37" s="5">
        <f t="shared" si="0"/>
        <v>0</v>
      </c>
      <c r="E37" s="2">
        <v>0</v>
      </c>
      <c r="F37" s="2">
        <v>0</v>
      </c>
    </row>
    <row r="38" spans="1:6" ht="36" x14ac:dyDescent="0.3">
      <c r="A38" s="120" t="s">
        <v>17</v>
      </c>
      <c r="B38" s="124" t="s">
        <v>5</v>
      </c>
      <c r="C38" s="124">
        <v>223</v>
      </c>
      <c r="D38" s="5">
        <f t="shared" si="0"/>
        <v>475049.57</v>
      </c>
      <c r="E38" s="2">
        <f>E40+E41+E42+E43+E44</f>
        <v>475049.57</v>
      </c>
      <c r="F38" s="2">
        <f>F40+F41+F42+F43+F44</f>
        <v>0</v>
      </c>
    </row>
    <row r="39" spans="1:6" ht="22.95" customHeight="1" x14ac:dyDescent="0.3">
      <c r="A39" s="120" t="s">
        <v>6</v>
      </c>
      <c r="B39" s="124"/>
      <c r="C39" s="124"/>
      <c r="D39" s="5"/>
      <c r="E39" s="2"/>
      <c r="F39" s="2"/>
    </row>
    <row r="40" spans="1:6" ht="54" x14ac:dyDescent="0.3">
      <c r="A40" s="120" t="s">
        <v>18</v>
      </c>
      <c r="B40" s="124">
        <v>247</v>
      </c>
      <c r="C40" s="124">
        <v>223</v>
      </c>
      <c r="D40" s="5">
        <f t="shared" si="0"/>
        <v>372309.69</v>
      </c>
      <c r="E40" s="2">
        <v>372309.69</v>
      </c>
      <c r="F40" s="2">
        <v>0</v>
      </c>
    </row>
    <row r="41" spans="1:6" ht="36" x14ac:dyDescent="0.3">
      <c r="A41" s="120" t="s">
        <v>19</v>
      </c>
      <c r="B41" s="124">
        <v>247</v>
      </c>
      <c r="C41" s="124">
        <v>223</v>
      </c>
      <c r="D41" s="5">
        <f t="shared" si="0"/>
        <v>0</v>
      </c>
      <c r="E41" s="2">
        <v>0</v>
      </c>
      <c r="F41" s="2">
        <v>0</v>
      </c>
    </row>
    <row r="42" spans="1:6" ht="54" x14ac:dyDescent="0.3">
      <c r="A42" s="120" t="s">
        <v>20</v>
      </c>
      <c r="B42" s="124">
        <v>247</v>
      </c>
      <c r="C42" s="124">
        <v>223</v>
      </c>
      <c r="D42" s="5">
        <f t="shared" si="0"/>
        <v>64480.37</v>
      </c>
      <c r="E42" s="2">
        <v>64480.37</v>
      </c>
      <c r="F42" s="2">
        <v>0</v>
      </c>
    </row>
    <row r="43" spans="1:6" ht="72" x14ac:dyDescent="0.3">
      <c r="A43" s="120" t="s">
        <v>21</v>
      </c>
      <c r="B43" s="124">
        <v>244</v>
      </c>
      <c r="C43" s="124">
        <v>223</v>
      </c>
      <c r="D43" s="5">
        <f t="shared" si="0"/>
        <v>5308</v>
      </c>
      <c r="E43" s="2">
        <v>5308</v>
      </c>
      <c r="F43" s="2">
        <v>0</v>
      </c>
    </row>
    <row r="44" spans="1:6" ht="54" x14ac:dyDescent="0.3">
      <c r="A44" s="120" t="s">
        <v>22</v>
      </c>
      <c r="B44" s="124">
        <v>244</v>
      </c>
      <c r="C44" s="124">
        <v>223</v>
      </c>
      <c r="D44" s="5">
        <f t="shared" si="0"/>
        <v>32951.51</v>
      </c>
      <c r="E44" s="2">
        <v>32951.51</v>
      </c>
      <c r="F44" s="2">
        <v>0</v>
      </c>
    </row>
    <row r="45" spans="1:6" ht="36" x14ac:dyDescent="0.3">
      <c r="A45" s="232" t="s">
        <v>306</v>
      </c>
      <c r="B45" s="233">
        <v>244</v>
      </c>
      <c r="C45" s="233">
        <v>223</v>
      </c>
      <c r="D45" s="5">
        <v>0</v>
      </c>
      <c r="E45" s="2">
        <v>0</v>
      </c>
      <c r="F45" s="2">
        <v>0</v>
      </c>
    </row>
    <row r="46" spans="1:6" ht="143.55000000000001" customHeight="1" x14ac:dyDescent="0.3">
      <c r="A46" s="120" t="s">
        <v>23</v>
      </c>
      <c r="B46" s="124">
        <v>244</v>
      </c>
      <c r="C46" s="124">
        <v>224</v>
      </c>
      <c r="D46" s="5">
        <f t="shared" si="0"/>
        <v>0</v>
      </c>
      <c r="E46" s="2">
        <v>0</v>
      </c>
      <c r="F46" s="2">
        <v>0</v>
      </c>
    </row>
    <row r="47" spans="1:6" ht="54" x14ac:dyDescent="0.3">
      <c r="A47" s="120" t="s">
        <v>24</v>
      </c>
      <c r="B47" s="124" t="s">
        <v>5</v>
      </c>
      <c r="C47" s="124">
        <v>225</v>
      </c>
      <c r="D47" s="2">
        <f t="shared" ref="D47:F47" si="3">D48+D49</f>
        <v>96896.49</v>
      </c>
      <c r="E47" s="2">
        <f>E48+E49</f>
        <v>96896.49</v>
      </c>
      <c r="F47" s="2">
        <f t="shared" si="3"/>
        <v>0</v>
      </c>
    </row>
    <row r="48" spans="1:6" ht="18" x14ac:dyDescent="0.3">
      <c r="A48" s="370" t="s">
        <v>6</v>
      </c>
      <c r="B48" s="124">
        <v>243</v>
      </c>
      <c r="C48" s="124">
        <v>225</v>
      </c>
      <c r="D48" s="5">
        <f t="shared" si="0"/>
        <v>0</v>
      </c>
      <c r="E48" s="2">
        <v>0</v>
      </c>
      <c r="F48" s="2">
        <v>0</v>
      </c>
    </row>
    <row r="49" spans="1:6" ht="18" x14ac:dyDescent="0.3">
      <c r="A49" s="370"/>
      <c r="B49" s="124">
        <v>244</v>
      </c>
      <c r="C49" s="124">
        <v>225</v>
      </c>
      <c r="D49" s="5">
        <f t="shared" si="0"/>
        <v>96896.49</v>
      </c>
      <c r="E49" s="2">
        <v>96896.49</v>
      </c>
      <c r="F49" s="2">
        <v>0</v>
      </c>
    </row>
    <row r="50" spans="1:6" ht="36" x14ac:dyDescent="0.3">
      <c r="A50" s="120" t="s">
        <v>58</v>
      </c>
      <c r="B50" s="124" t="s">
        <v>5</v>
      </c>
      <c r="C50" s="124">
        <v>226</v>
      </c>
      <c r="D50" s="5">
        <f t="shared" si="0"/>
        <v>244948.39</v>
      </c>
      <c r="E50" s="2">
        <f>E51+E52+E54+E55+E53</f>
        <v>244948.39</v>
      </c>
      <c r="F50" s="2">
        <f>F51+F52+F54+F55+F53</f>
        <v>0</v>
      </c>
    </row>
    <row r="51" spans="1:6" ht="18" x14ac:dyDescent="0.3">
      <c r="A51" s="370" t="s">
        <v>6</v>
      </c>
      <c r="B51" s="124">
        <v>112</v>
      </c>
      <c r="C51" s="124">
        <v>226</v>
      </c>
      <c r="D51" s="5">
        <f t="shared" si="0"/>
        <v>16000</v>
      </c>
      <c r="E51" s="2">
        <v>16000</v>
      </c>
      <c r="F51" s="2">
        <v>0</v>
      </c>
    </row>
    <row r="52" spans="1:6" ht="18" x14ac:dyDescent="0.3">
      <c r="A52" s="370"/>
      <c r="B52" s="124">
        <v>113</v>
      </c>
      <c r="C52" s="124">
        <v>226</v>
      </c>
      <c r="D52" s="5">
        <f t="shared" si="0"/>
        <v>0</v>
      </c>
      <c r="E52" s="2">
        <v>0</v>
      </c>
      <c r="F52" s="2">
        <v>0</v>
      </c>
    </row>
    <row r="53" spans="1:6" ht="18" x14ac:dyDescent="0.3">
      <c r="A53" s="370"/>
      <c r="B53" s="124">
        <v>119</v>
      </c>
      <c r="C53" s="124">
        <v>226</v>
      </c>
      <c r="D53" s="5">
        <f t="shared" si="0"/>
        <v>0</v>
      </c>
      <c r="E53" s="2">
        <v>0</v>
      </c>
      <c r="F53" s="2">
        <v>0</v>
      </c>
    </row>
    <row r="54" spans="1:6" ht="18" x14ac:dyDescent="0.3">
      <c r="A54" s="370"/>
      <c r="B54" s="124">
        <v>243</v>
      </c>
      <c r="C54" s="124">
        <v>226</v>
      </c>
      <c r="D54" s="5">
        <f t="shared" si="0"/>
        <v>0</v>
      </c>
      <c r="E54" s="2">
        <v>0</v>
      </c>
      <c r="F54" s="2">
        <v>0</v>
      </c>
    </row>
    <row r="55" spans="1:6" ht="18" x14ac:dyDescent="0.3">
      <c r="A55" s="370"/>
      <c r="B55" s="124">
        <v>244</v>
      </c>
      <c r="C55" s="124">
        <v>226</v>
      </c>
      <c r="D55" s="5">
        <f t="shared" si="0"/>
        <v>228948.39</v>
      </c>
      <c r="E55" s="2">
        <v>228948.39</v>
      </c>
      <c r="F55" s="2">
        <v>0</v>
      </c>
    </row>
    <row r="56" spans="1:6" ht="18" x14ac:dyDescent="0.3">
      <c r="A56" s="120" t="s">
        <v>25</v>
      </c>
      <c r="B56" s="124">
        <v>244</v>
      </c>
      <c r="C56" s="124">
        <v>227</v>
      </c>
      <c r="D56" s="5">
        <f t="shared" si="0"/>
        <v>0</v>
      </c>
      <c r="E56" s="2">
        <v>0</v>
      </c>
      <c r="F56" s="2">
        <v>0</v>
      </c>
    </row>
    <row r="57" spans="1:6" ht="54" x14ac:dyDescent="0.3">
      <c r="A57" s="304" t="s">
        <v>287</v>
      </c>
      <c r="B57" s="305" t="s">
        <v>115</v>
      </c>
      <c r="C57" s="305">
        <v>228</v>
      </c>
      <c r="D57" s="5">
        <f>E57+F57</f>
        <v>0</v>
      </c>
      <c r="E57" s="2">
        <v>0</v>
      </c>
      <c r="F57" s="2">
        <v>0</v>
      </c>
    </row>
    <row r="58" spans="1:6" ht="18" x14ac:dyDescent="0.3">
      <c r="A58" s="371" t="s">
        <v>6</v>
      </c>
      <c r="B58" s="332">
        <v>243</v>
      </c>
      <c r="C58" s="332">
        <v>228</v>
      </c>
      <c r="D58" s="5">
        <f>E58+F58</f>
        <v>0</v>
      </c>
      <c r="E58" s="2">
        <v>0</v>
      </c>
      <c r="F58" s="2">
        <v>0</v>
      </c>
    </row>
    <row r="59" spans="1:6" ht="18" x14ac:dyDescent="0.3">
      <c r="A59" s="372"/>
      <c r="B59" s="332">
        <v>244</v>
      </c>
      <c r="C59" s="332">
        <v>228</v>
      </c>
      <c r="D59" s="5">
        <f>E59+F59</f>
        <v>0</v>
      </c>
      <c r="E59" s="2">
        <v>0</v>
      </c>
      <c r="F59" s="2">
        <v>0</v>
      </c>
    </row>
    <row r="60" spans="1:6" ht="126" x14ac:dyDescent="0.3">
      <c r="A60" s="161" t="s">
        <v>342</v>
      </c>
      <c r="B60" s="162">
        <v>244</v>
      </c>
      <c r="C60" s="162">
        <v>229</v>
      </c>
      <c r="D60" s="5">
        <f>E60+F60</f>
        <v>0</v>
      </c>
      <c r="E60" s="2">
        <v>0</v>
      </c>
      <c r="F60" s="2">
        <v>0</v>
      </c>
    </row>
    <row r="61" spans="1:6" ht="36" x14ac:dyDescent="0.3">
      <c r="A61" s="120" t="s">
        <v>26</v>
      </c>
      <c r="B61" s="124" t="s">
        <v>5</v>
      </c>
      <c r="C61" s="124">
        <v>260</v>
      </c>
      <c r="D61" s="5">
        <f t="shared" si="0"/>
        <v>30000</v>
      </c>
      <c r="E61" s="2">
        <f>E65+E67+E71</f>
        <v>30000</v>
      </c>
      <c r="F61" s="2">
        <f>F65+F67+F71</f>
        <v>0</v>
      </c>
    </row>
    <row r="62" spans="1:6" ht="72" x14ac:dyDescent="0.3">
      <c r="A62" s="274" t="s">
        <v>325</v>
      </c>
      <c r="B62" s="275" t="s">
        <v>115</v>
      </c>
      <c r="C62" s="275">
        <v>263</v>
      </c>
      <c r="D62" s="5">
        <f t="shared" ref="D62" si="4">E62+F62</f>
        <v>0</v>
      </c>
      <c r="E62" s="2">
        <v>0</v>
      </c>
      <c r="F62" s="2">
        <v>0</v>
      </c>
    </row>
    <row r="63" spans="1:6" ht="18" x14ac:dyDescent="0.3">
      <c r="A63" s="371" t="s">
        <v>6</v>
      </c>
      <c r="B63" s="330">
        <v>321</v>
      </c>
      <c r="C63" s="330">
        <v>263</v>
      </c>
      <c r="D63" s="5">
        <f t="shared" ref="D63:D64" si="5">E63+F63</f>
        <v>0</v>
      </c>
      <c r="E63" s="2">
        <v>0</v>
      </c>
      <c r="F63" s="2">
        <v>0</v>
      </c>
    </row>
    <row r="64" spans="1:6" ht="18" x14ac:dyDescent="0.3">
      <c r="A64" s="372"/>
      <c r="B64" s="330">
        <v>323</v>
      </c>
      <c r="C64" s="330">
        <v>263</v>
      </c>
      <c r="D64" s="5">
        <f t="shared" si="5"/>
        <v>0</v>
      </c>
      <c r="E64" s="2">
        <v>0</v>
      </c>
      <c r="F64" s="2">
        <v>0</v>
      </c>
    </row>
    <row r="65" spans="1:6" ht="90" x14ac:dyDescent="0.3">
      <c r="A65" s="120" t="s">
        <v>27</v>
      </c>
      <c r="B65" s="124">
        <v>321</v>
      </c>
      <c r="C65" s="124">
        <v>264</v>
      </c>
      <c r="D65" s="5">
        <f t="shared" si="0"/>
        <v>0</v>
      </c>
      <c r="E65" s="2">
        <v>0</v>
      </c>
      <c r="F65" s="2">
        <v>0</v>
      </c>
    </row>
    <row r="66" spans="1:6" ht="126" x14ac:dyDescent="0.3">
      <c r="A66" s="229" t="s">
        <v>304</v>
      </c>
      <c r="B66" s="230">
        <v>119</v>
      </c>
      <c r="C66" s="230">
        <v>265</v>
      </c>
      <c r="D66" s="5">
        <f t="shared" ref="D66" si="6">E66+F66</f>
        <v>0</v>
      </c>
      <c r="E66" s="2">
        <v>0</v>
      </c>
      <c r="F66" s="2">
        <v>0</v>
      </c>
    </row>
    <row r="67" spans="1:6" ht="72" x14ac:dyDescent="0.3">
      <c r="A67" s="120" t="s">
        <v>28</v>
      </c>
      <c r="B67" s="124" t="s">
        <v>5</v>
      </c>
      <c r="C67" s="124">
        <v>266</v>
      </c>
      <c r="D67" s="5">
        <f t="shared" si="0"/>
        <v>30000</v>
      </c>
      <c r="E67" s="2">
        <f>E68+E70</f>
        <v>30000</v>
      </c>
      <c r="F67" s="2">
        <f>F68+F70</f>
        <v>0</v>
      </c>
    </row>
    <row r="68" spans="1:6" ht="18" x14ac:dyDescent="0.3">
      <c r="A68" s="370" t="s">
        <v>6</v>
      </c>
      <c r="B68" s="124">
        <v>111</v>
      </c>
      <c r="C68" s="124">
        <v>266</v>
      </c>
      <c r="D68" s="5">
        <f t="shared" si="0"/>
        <v>30000</v>
      </c>
      <c r="E68" s="2">
        <v>30000</v>
      </c>
      <c r="F68" s="2">
        <v>0</v>
      </c>
    </row>
    <row r="69" spans="1:6" ht="18" x14ac:dyDescent="0.3">
      <c r="A69" s="370"/>
      <c r="B69" s="256">
        <v>112</v>
      </c>
      <c r="C69" s="256">
        <v>266</v>
      </c>
      <c r="D69" s="5">
        <f t="shared" ref="D69" si="7">E69+F69</f>
        <v>0</v>
      </c>
      <c r="E69" s="2">
        <v>0</v>
      </c>
      <c r="F69" s="2">
        <v>0</v>
      </c>
    </row>
    <row r="70" spans="1:6" ht="18" x14ac:dyDescent="0.3">
      <c r="A70" s="370"/>
      <c r="B70" s="124">
        <v>119</v>
      </c>
      <c r="C70" s="124">
        <v>266</v>
      </c>
      <c r="D70" s="5">
        <f t="shared" si="0"/>
        <v>0</v>
      </c>
      <c r="E70" s="2">
        <v>0</v>
      </c>
      <c r="F70" s="2">
        <v>0</v>
      </c>
    </row>
    <row r="71" spans="1:6" ht="72" x14ac:dyDescent="0.3">
      <c r="A71" s="120" t="s">
        <v>29</v>
      </c>
      <c r="B71" s="124">
        <v>112</v>
      </c>
      <c r="C71" s="124">
        <v>267</v>
      </c>
      <c r="D71" s="5">
        <f t="shared" si="0"/>
        <v>0</v>
      </c>
      <c r="E71" s="2">
        <v>0</v>
      </c>
      <c r="F71" s="2">
        <v>0</v>
      </c>
    </row>
    <row r="72" spans="1:6" ht="18" x14ac:dyDescent="0.3">
      <c r="A72" s="120" t="s">
        <v>30</v>
      </c>
      <c r="B72" s="124" t="s">
        <v>5</v>
      </c>
      <c r="C72" s="124">
        <v>290</v>
      </c>
      <c r="D72" s="5">
        <f t="shared" si="0"/>
        <v>35834.630000000005</v>
      </c>
      <c r="E72" s="2">
        <f>E74+E78+E79+E80+E81+E88</f>
        <v>35834.630000000005</v>
      </c>
      <c r="F72" s="2">
        <f>F74+F78+F79+F80+F81+F88</f>
        <v>0</v>
      </c>
    </row>
    <row r="73" spans="1:6" ht="18" x14ac:dyDescent="0.3">
      <c r="A73" s="120" t="s">
        <v>9</v>
      </c>
      <c r="B73" s="124"/>
      <c r="C73" s="124"/>
      <c r="D73" s="5">
        <f t="shared" si="0"/>
        <v>0</v>
      </c>
      <c r="E73" s="2"/>
      <c r="F73" s="2"/>
    </row>
    <row r="74" spans="1:6" ht="36" x14ac:dyDescent="0.3">
      <c r="A74" s="120" t="s">
        <v>31</v>
      </c>
      <c r="B74" s="124" t="s">
        <v>5</v>
      </c>
      <c r="C74" s="124">
        <v>291</v>
      </c>
      <c r="D74" s="5">
        <f t="shared" si="0"/>
        <v>35834.630000000005</v>
      </c>
      <c r="E74" s="2">
        <f t="shared" ref="E74:F74" si="8">E75+E76+E77</f>
        <v>35834.630000000005</v>
      </c>
      <c r="F74" s="2">
        <f t="shared" si="8"/>
        <v>0</v>
      </c>
    </row>
    <row r="75" spans="1:6" ht="18" x14ac:dyDescent="0.3">
      <c r="A75" s="370" t="s">
        <v>6</v>
      </c>
      <c r="B75" s="124">
        <v>851</v>
      </c>
      <c r="C75" s="124">
        <v>291</v>
      </c>
      <c r="D75" s="5">
        <f t="shared" si="0"/>
        <v>32684.63</v>
      </c>
      <c r="E75" s="2">
        <v>32684.63</v>
      </c>
      <c r="F75" s="2">
        <v>0</v>
      </c>
    </row>
    <row r="76" spans="1:6" ht="18" x14ac:dyDescent="0.3">
      <c r="A76" s="370"/>
      <c r="B76" s="124">
        <v>852</v>
      </c>
      <c r="C76" s="124">
        <v>291</v>
      </c>
      <c r="D76" s="5">
        <f t="shared" si="0"/>
        <v>0</v>
      </c>
      <c r="E76" s="2">
        <v>0</v>
      </c>
      <c r="F76" s="2">
        <v>0</v>
      </c>
    </row>
    <row r="77" spans="1:6" ht="18" x14ac:dyDescent="0.3">
      <c r="A77" s="370"/>
      <c r="B77" s="124">
        <v>853</v>
      </c>
      <c r="C77" s="124">
        <v>291</v>
      </c>
      <c r="D77" s="5">
        <f t="shared" si="0"/>
        <v>3150</v>
      </c>
      <c r="E77" s="2">
        <v>3150</v>
      </c>
      <c r="F77" s="2">
        <v>0</v>
      </c>
    </row>
    <row r="78" spans="1:6" ht="57" customHeight="1" x14ac:dyDescent="0.3">
      <c r="A78" s="120" t="s">
        <v>32</v>
      </c>
      <c r="B78" s="124">
        <v>853</v>
      </c>
      <c r="C78" s="124">
        <v>292</v>
      </c>
      <c r="D78" s="5">
        <f t="shared" si="0"/>
        <v>0</v>
      </c>
      <c r="E78" s="2">
        <v>0</v>
      </c>
      <c r="F78" s="2">
        <v>0</v>
      </c>
    </row>
    <row r="79" spans="1:6" ht="126" x14ac:dyDescent="0.3">
      <c r="A79" s="120" t="s">
        <v>33</v>
      </c>
      <c r="B79" s="124">
        <v>853</v>
      </c>
      <c r="C79" s="124">
        <v>293</v>
      </c>
      <c r="D79" s="5">
        <f t="shared" si="0"/>
        <v>0</v>
      </c>
      <c r="E79" s="2">
        <v>0</v>
      </c>
      <c r="F79" s="2">
        <v>0</v>
      </c>
    </row>
    <row r="80" spans="1:6" ht="54" x14ac:dyDescent="0.3">
      <c r="A80" s="120" t="s">
        <v>156</v>
      </c>
      <c r="B80" s="124">
        <v>853</v>
      </c>
      <c r="C80" s="124">
        <v>295</v>
      </c>
      <c r="D80" s="5">
        <f t="shared" si="0"/>
        <v>0</v>
      </c>
      <c r="E80" s="2">
        <v>0</v>
      </c>
      <c r="F80" s="2">
        <v>0</v>
      </c>
    </row>
    <row r="81" spans="1:6" ht="54" x14ac:dyDescent="0.3">
      <c r="A81" s="120" t="s">
        <v>34</v>
      </c>
      <c r="B81" s="124" t="s">
        <v>5</v>
      </c>
      <c r="C81" s="124">
        <v>296</v>
      </c>
      <c r="D81" s="5">
        <f t="shared" si="0"/>
        <v>0</v>
      </c>
      <c r="E81" s="2">
        <f>E82+E83+E84+E85+E87</f>
        <v>0</v>
      </c>
      <c r="F81" s="2">
        <f>F82+F83+F84+F85+F87</f>
        <v>0</v>
      </c>
    </row>
    <row r="82" spans="1:6" ht="18" x14ac:dyDescent="0.3">
      <c r="A82" s="370" t="s">
        <v>6</v>
      </c>
      <c r="B82" s="124">
        <v>244</v>
      </c>
      <c r="C82" s="124">
        <v>296</v>
      </c>
      <c r="D82" s="5">
        <f t="shared" si="0"/>
        <v>0</v>
      </c>
      <c r="E82" s="2">
        <v>0</v>
      </c>
      <c r="F82" s="2">
        <v>0</v>
      </c>
    </row>
    <row r="83" spans="1:6" ht="18" x14ac:dyDescent="0.3">
      <c r="A83" s="370"/>
      <c r="B83" s="124">
        <v>340</v>
      </c>
      <c r="C83" s="124">
        <v>296</v>
      </c>
      <c r="D83" s="5">
        <f t="shared" si="0"/>
        <v>0</v>
      </c>
      <c r="E83" s="2">
        <v>0</v>
      </c>
      <c r="F83" s="2">
        <v>0</v>
      </c>
    </row>
    <row r="84" spans="1:6" ht="18" x14ac:dyDescent="0.3">
      <c r="A84" s="370"/>
      <c r="B84" s="124">
        <v>350</v>
      </c>
      <c r="C84" s="124">
        <v>296</v>
      </c>
      <c r="D84" s="5">
        <f t="shared" si="0"/>
        <v>0</v>
      </c>
      <c r="E84" s="2">
        <v>0</v>
      </c>
      <c r="F84" s="2">
        <v>0</v>
      </c>
    </row>
    <row r="85" spans="1:6" ht="18" x14ac:dyDescent="0.3">
      <c r="A85" s="370"/>
      <c r="B85" s="124">
        <v>360</v>
      </c>
      <c r="C85" s="124">
        <v>296</v>
      </c>
      <c r="D85" s="5">
        <f t="shared" si="0"/>
        <v>0</v>
      </c>
      <c r="E85" s="2">
        <v>0</v>
      </c>
      <c r="F85" s="2">
        <v>0</v>
      </c>
    </row>
    <row r="86" spans="1:6" ht="18" x14ac:dyDescent="0.3">
      <c r="A86" s="370"/>
      <c r="B86" s="242">
        <v>831</v>
      </c>
      <c r="C86" s="242">
        <v>296</v>
      </c>
      <c r="D86" s="5">
        <f t="shared" ref="D86" si="9">E86+F86</f>
        <v>0</v>
      </c>
      <c r="E86" s="2">
        <v>0</v>
      </c>
      <c r="F86" s="2">
        <v>0</v>
      </c>
    </row>
    <row r="87" spans="1:6" ht="18" x14ac:dyDescent="0.3">
      <c r="A87" s="370"/>
      <c r="B87" s="124">
        <v>853</v>
      </c>
      <c r="C87" s="124">
        <v>296</v>
      </c>
      <c r="D87" s="5">
        <f t="shared" ref="D87:D113" si="10">E87+F87</f>
        <v>0</v>
      </c>
      <c r="E87" s="2">
        <v>0</v>
      </c>
      <c r="F87" s="2">
        <v>0</v>
      </c>
    </row>
    <row r="88" spans="1:6" ht="54" x14ac:dyDescent="0.3">
      <c r="A88" s="120" t="s">
        <v>35</v>
      </c>
      <c r="B88" s="124" t="s">
        <v>5</v>
      </c>
      <c r="C88" s="124">
        <v>297</v>
      </c>
      <c r="D88" s="5">
        <f t="shared" si="10"/>
        <v>0</v>
      </c>
      <c r="E88" s="2">
        <f t="shared" ref="E88:F88" si="11">E89+E92</f>
        <v>0</v>
      </c>
      <c r="F88" s="2">
        <f t="shared" si="11"/>
        <v>0</v>
      </c>
    </row>
    <row r="89" spans="1:6" ht="18" x14ac:dyDescent="0.3">
      <c r="A89" s="370" t="s">
        <v>6</v>
      </c>
      <c r="B89" s="124">
        <v>244</v>
      </c>
      <c r="C89" s="124">
        <v>297</v>
      </c>
      <c r="D89" s="5">
        <f t="shared" si="10"/>
        <v>0</v>
      </c>
      <c r="E89" s="2">
        <v>0</v>
      </c>
      <c r="F89" s="2">
        <v>0</v>
      </c>
    </row>
    <row r="90" spans="1:6" ht="18" x14ac:dyDescent="0.3">
      <c r="A90" s="370"/>
      <c r="B90" s="247">
        <v>613</v>
      </c>
      <c r="C90" s="247">
        <v>297</v>
      </c>
      <c r="D90" s="5">
        <f t="shared" ref="D90" si="12">E90+F90</f>
        <v>0</v>
      </c>
      <c r="E90" s="2">
        <v>0</v>
      </c>
      <c r="F90" s="2">
        <v>0</v>
      </c>
    </row>
    <row r="91" spans="1:6" ht="18" x14ac:dyDescent="0.3">
      <c r="A91" s="370"/>
      <c r="B91" s="225">
        <v>831</v>
      </c>
      <c r="C91" s="225">
        <v>297</v>
      </c>
      <c r="D91" s="5">
        <f t="shared" ref="D91" si="13">E91+F91</f>
        <v>0</v>
      </c>
      <c r="E91" s="2">
        <v>0</v>
      </c>
      <c r="F91" s="2">
        <v>0</v>
      </c>
    </row>
    <row r="92" spans="1:6" ht="14.4" customHeight="1" x14ac:dyDescent="0.3">
      <c r="A92" s="370"/>
      <c r="B92" s="124">
        <v>853</v>
      </c>
      <c r="C92" s="124">
        <v>297</v>
      </c>
      <c r="D92" s="5">
        <f t="shared" si="10"/>
        <v>0</v>
      </c>
      <c r="E92" s="2">
        <v>0</v>
      </c>
      <c r="F92" s="2">
        <v>0</v>
      </c>
    </row>
    <row r="93" spans="1:6" ht="54" x14ac:dyDescent="0.3">
      <c r="A93" s="120" t="s">
        <v>59</v>
      </c>
      <c r="B93" s="124" t="s">
        <v>5</v>
      </c>
      <c r="C93" s="124">
        <v>300</v>
      </c>
      <c r="D93" s="5">
        <f t="shared" si="10"/>
        <v>10300</v>
      </c>
      <c r="E93" s="2">
        <f>E95+E97+E96</f>
        <v>10300</v>
      </c>
      <c r="F93" s="2">
        <f>F95+F97+F96</f>
        <v>0</v>
      </c>
    </row>
    <row r="94" spans="1:6" ht="18" x14ac:dyDescent="0.3">
      <c r="A94" s="120" t="s">
        <v>9</v>
      </c>
      <c r="B94" s="124"/>
      <c r="C94" s="124"/>
      <c r="D94" s="5"/>
      <c r="E94" s="2"/>
      <c r="F94" s="2"/>
    </row>
    <row r="95" spans="1:6" ht="54" x14ac:dyDescent="0.3">
      <c r="A95" s="120" t="s">
        <v>36</v>
      </c>
      <c r="B95" s="124">
        <v>244</v>
      </c>
      <c r="C95" s="124">
        <v>310</v>
      </c>
      <c r="D95" s="5">
        <f t="shared" si="10"/>
        <v>0</v>
      </c>
      <c r="E95" s="2">
        <v>0</v>
      </c>
      <c r="F95" s="2">
        <v>0</v>
      </c>
    </row>
    <row r="96" spans="1:6" ht="72" x14ac:dyDescent="0.3">
      <c r="A96" s="120" t="s">
        <v>68</v>
      </c>
      <c r="B96" s="124">
        <v>244</v>
      </c>
      <c r="C96" s="124">
        <v>320</v>
      </c>
      <c r="D96" s="5">
        <f t="shared" si="10"/>
        <v>0</v>
      </c>
      <c r="E96" s="2">
        <v>0</v>
      </c>
      <c r="F96" s="2">
        <v>0</v>
      </c>
    </row>
    <row r="97" spans="1:6" ht="72" x14ac:dyDescent="0.3">
      <c r="A97" s="120" t="s">
        <v>60</v>
      </c>
      <c r="B97" s="124" t="s">
        <v>5</v>
      </c>
      <c r="C97" s="124">
        <v>340</v>
      </c>
      <c r="D97" s="5">
        <f t="shared" si="10"/>
        <v>10300</v>
      </c>
      <c r="E97" s="2">
        <f>E99+E100+E101+E102+E105+E106+E108</f>
        <v>10300</v>
      </c>
      <c r="F97" s="2">
        <f>F99+F100+F101+F102+F105+F106+F108</f>
        <v>0</v>
      </c>
    </row>
    <row r="98" spans="1:6" ht="18" x14ac:dyDescent="0.3">
      <c r="A98" s="120" t="s">
        <v>6</v>
      </c>
      <c r="B98" s="124"/>
      <c r="C98" s="124"/>
      <c r="D98" s="5"/>
      <c r="E98" s="2"/>
      <c r="F98" s="2"/>
    </row>
    <row r="99" spans="1:6" ht="126" x14ac:dyDescent="0.3">
      <c r="A99" s="252" t="s">
        <v>37</v>
      </c>
      <c r="B99" s="124">
        <v>244</v>
      </c>
      <c r="C99" s="124">
        <v>341</v>
      </c>
      <c r="D99" s="5">
        <f t="shared" si="10"/>
        <v>0</v>
      </c>
      <c r="E99" s="2">
        <v>0</v>
      </c>
      <c r="F99" s="2">
        <v>0</v>
      </c>
    </row>
    <row r="100" spans="1:6" ht="54" x14ac:dyDescent="0.3">
      <c r="A100" s="120" t="s">
        <v>38</v>
      </c>
      <c r="B100" s="124">
        <v>244</v>
      </c>
      <c r="C100" s="124">
        <v>342</v>
      </c>
      <c r="D100" s="5">
        <f t="shared" si="10"/>
        <v>0</v>
      </c>
      <c r="E100" s="2">
        <v>0</v>
      </c>
      <c r="F100" s="2">
        <v>0</v>
      </c>
    </row>
    <row r="101" spans="1:6" ht="72" x14ac:dyDescent="0.3">
      <c r="A101" s="120" t="s">
        <v>39</v>
      </c>
      <c r="B101" s="124">
        <v>244</v>
      </c>
      <c r="C101" s="124">
        <v>343</v>
      </c>
      <c r="D101" s="5">
        <f t="shared" si="10"/>
        <v>0</v>
      </c>
      <c r="E101" s="2">
        <v>0</v>
      </c>
      <c r="F101" s="2">
        <v>0</v>
      </c>
    </row>
    <row r="102" spans="1:6" ht="72" x14ac:dyDescent="0.3">
      <c r="A102" s="120" t="s">
        <v>40</v>
      </c>
      <c r="B102" s="124" t="s">
        <v>115</v>
      </c>
      <c r="C102" s="124">
        <v>344</v>
      </c>
      <c r="D102" s="5">
        <f t="shared" si="10"/>
        <v>0</v>
      </c>
      <c r="E102" s="2">
        <v>0</v>
      </c>
      <c r="F102" s="2">
        <v>0</v>
      </c>
    </row>
    <row r="103" spans="1:6" ht="18" x14ac:dyDescent="0.3">
      <c r="A103" s="371" t="s">
        <v>6</v>
      </c>
      <c r="B103" s="313">
        <v>243</v>
      </c>
      <c r="C103" s="313">
        <v>344</v>
      </c>
      <c r="D103" s="5">
        <f t="shared" ref="D103:D104" si="14">E103+F103</f>
        <v>0</v>
      </c>
      <c r="E103" s="2">
        <v>0</v>
      </c>
      <c r="F103" s="2">
        <v>0</v>
      </c>
    </row>
    <row r="104" spans="1:6" ht="18" x14ac:dyDescent="0.3">
      <c r="A104" s="372"/>
      <c r="B104" s="313">
        <v>244</v>
      </c>
      <c r="C104" s="313">
        <v>344</v>
      </c>
      <c r="D104" s="5">
        <f t="shared" si="14"/>
        <v>0</v>
      </c>
      <c r="E104" s="2">
        <v>0</v>
      </c>
      <c r="F104" s="2">
        <v>0</v>
      </c>
    </row>
    <row r="105" spans="1:6" ht="54" x14ac:dyDescent="0.3">
      <c r="A105" s="120" t="s">
        <v>41</v>
      </c>
      <c r="B105" s="124">
        <v>244</v>
      </c>
      <c r="C105" s="124">
        <v>345</v>
      </c>
      <c r="D105" s="5">
        <f t="shared" si="10"/>
        <v>0</v>
      </c>
      <c r="E105" s="2">
        <v>0</v>
      </c>
      <c r="F105" s="2">
        <v>0</v>
      </c>
    </row>
    <row r="106" spans="1:6" ht="72" x14ac:dyDescent="0.3">
      <c r="A106" s="120" t="s">
        <v>42</v>
      </c>
      <c r="B106" s="124">
        <v>244</v>
      </c>
      <c r="C106" s="124">
        <v>346</v>
      </c>
      <c r="D106" s="5">
        <f t="shared" si="10"/>
        <v>10300</v>
      </c>
      <c r="E106" s="2">
        <v>10300</v>
      </c>
      <c r="F106" s="2">
        <v>0</v>
      </c>
    </row>
    <row r="107" spans="1:6" ht="108" x14ac:dyDescent="0.3">
      <c r="A107" s="165" t="s">
        <v>286</v>
      </c>
      <c r="B107" s="162">
        <v>244</v>
      </c>
      <c r="C107" s="162">
        <v>347</v>
      </c>
      <c r="D107" s="5">
        <f>E107+F107</f>
        <v>0</v>
      </c>
      <c r="E107" s="2">
        <v>0</v>
      </c>
      <c r="F107" s="2">
        <v>0</v>
      </c>
    </row>
    <row r="108" spans="1:6" ht="108" x14ac:dyDescent="0.3">
      <c r="A108" s="120" t="s">
        <v>43</v>
      </c>
      <c r="B108" s="124">
        <v>244</v>
      </c>
      <c r="C108" s="124">
        <v>349</v>
      </c>
      <c r="D108" s="5">
        <f t="shared" si="10"/>
        <v>0</v>
      </c>
      <c r="E108" s="2">
        <v>0</v>
      </c>
      <c r="F108" s="2">
        <v>0</v>
      </c>
    </row>
    <row r="109" spans="1:6" ht="25.2" customHeight="1" x14ac:dyDescent="0.3">
      <c r="A109" s="120" t="s">
        <v>67</v>
      </c>
      <c r="B109" s="124" t="s">
        <v>5</v>
      </c>
      <c r="C109" s="124" t="s">
        <v>5</v>
      </c>
      <c r="D109" s="5">
        <f t="shared" si="10"/>
        <v>0</v>
      </c>
      <c r="E109" s="2">
        <f t="shared" ref="E109:F109" si="15">E111+E112+E113</f>
        <v>0</v>
      </c>
      <c r="F109" s="2">
        <f t="shared" si="15"/>
        <v>0</v>
      </c>
    </row>
    <row r="110" spans="1:6" ht="87.6" customHeight="1" x14ac:dyDescent="0.3">
      <c r="A110" s="120" t="s">
        <v>6</v>
      </c>
      <c r="B110" s="124"/>
      <c r="C110" s="124"/>
      <c r="D110" s="5"/>
      <c r="E110" s="2"/>
      <c r="F110" s="2"/>
    </row>
    <row r="111" spans="1:6" ht="135" customHeight="1" x14ac:dyDescent="0.3">
      <c r="A111" s="120" t="s">
        <v>190</v>
      </c>
      <c r="B111" s="124">
        <v>180</v>
      </c>
      <c r="C111" s="124" t="s">
        <v>5</v>
      </c>
      <c r="D111" s="5">
        <f t="shared" si="10"/>
        <v>0</v>
      </c>
      <c r="E111" s="2">
        <v>0</v>
      </c>
      <c r="F111" s="2">
        <v>0</v>
      </c>
    </row>
    <row r="112" spans="1:6" ht="105.6" customHeight="1" x14ac:dyDescent="0.3">
      <c r="A112" s="120" t="s">
        <v>191</v>
      </c>
      <c r="B112" s="124">
        <v>180</v>
      </c>
      <c r="C112" s="124" t="s">
        <v>5</v>
      </c>
      <c r="D112" s="5">
        <f t="shared" si="10"/>
        <v>0</v>
      </c>
      <c r="E112" s="2">
        <v>0</v>
      </c>
      <c r="F112" s="2">
        <v>0</v>
      </c>
    </row>
    <row r="113" spans="1:6" ht="18.600000000000001" hidden="1" customHeight="1" x14ac:dyDescent="0.35">
      <c r="A113" s="32" t="s">
        <v>192</v>
      </c>
      <c r="B113" s="33">
        <v>180</v>
      </c>
      <c r="C113" s="33" t="s">
        <v>5</v>
      </c>
      <c r="D113" s="34">
        <f t="shared" si="10"/>
        <v>0</v>
      </c>
      <c r="E113" s="35">
        <v>0</v>
      </c>
      <c r="F113" s="35">
        <v>0</v>
      </c>
    </row>
    <row r="114" spans="1:6" ht="18.600000000000001" hidden="1" customHeight="1" x14ac:dyDescent="0.3">
      <c r="A114" s="15"/>
      <c r="B114" s="19"/>
      <c r="C114" s="19"/>
      <c r="D114" s="36"/>
      <c r="E114" s="36"/>
      <c r="F114" s="36"/>
    </row>
    <row r="115" spans="1:6" ht="18.600000000000001" hidden="1" customHeight="1" x14ac:dyDescent="0.3">
      <c r="A115" s="15"/>
      <c r="B115" s="19"/>
      <c r="C115" s="19"/>
      <c r="D115" s="36"/>
      <c r="E115" s="36"/>
      <c r="F115" s="36"/>
    </row>
    <row r="116" spans="1:6" ht="18.600000000000001" hidden="1" customHeight="1" x14ac:dyDescent="0.3">
      <c r="A116" s="15"/>
      <c r="B116" s="19"/>
      <c r="C116" s="19"/>
      <c r="D116" s="36"/>
      <c r="E116" s="36"/>
      <c r="F116" s="36"/>
    </row>
    <row r="117" spans="1:6" ht="18.600000000000001" hidden="1" customHeight="1" x14ac:dyDescent="0.3">
      <c r="A117" s="15"/>
      <c r="B117" s="19"/>
      <c r="C117" s="19"/>
      <c r="D117" s="36"/>
      <c r="E117" s="36"/>
      <c r="F117" s="36"/>
    </row>
    <row r="118" spans="1:6" ht="12" hidden="1" customHeight="1" x14ac:dyDescent="0.3">
      <c r="A118" s="15"/>
      <c r="B118" s="19"/>
      <c r="C118" s="19"/>
      <c r="D118" s="36"/>
      <c r="E118" s="36"/>
      <c r="F118" s="36"/>
    </row>
    <row r="119" spans="1:6" ht="18" x14ac:dyDescent="0.3">
      <c r="A119" s="15"/>
      <c r="B119" s="19"/>
      <c r="C119" s="19"/>
      <c r="D119" s="36"/>
      <c r="E119" s="36"/>
      <c r="F119" s="36"/>
    </row>
    <row r="120" spans="1:6" ht="18" x14ac:dyDescent="0.3">
      <c r="A120" s="15"/>
      <c r="B120" s="19"/>
      <c r="C120" s="19"/>
      <c r="D120" s="36"/>
      <c r="E120" s="36"/>
      <c r="F120" s="36"/>
    </row>
    <row r="121" spans="1:6" ht="15" x14ac:dyDescent="0.3">
      <c r="A121" s="11"/>
    </row>
    <row r="122" spans="1:6" ht="36" x14ac:dyDescent="0.35">
      <c r="A122" s="29" t="s">
        <v>52</v>
      </c>
      <c r="B122" s="373"/>
      <c r="C122" s="373"/>
      <c r="D122" s="10"/>
      <c r="E122" s="373" t="s">
        <v>266</v>
      </c>
      <c r="F122" s="373"/>
    </row>
    <row r="123" spans="1:6" ht="18" x14ac:dyDescent="0.35">
      <c r="A123" s="29"/>
      <c r="B123" s="380" t="s">
        <v>53</v>
      </c>
      <c r="C123" s="380"/>
      <c r="D123" s="10"/>
      <c r="E123" s="380" t="s">
        <v>54</v>
      </c>
      <c r="F123" s="380"/>
    </row>
    <row r="124" spans="1:6" ht="18" x14ac:dyDescent="0.35">
      <c r="A124" s="29"/>
      <c r="B124" s="10"/>
      <c r="C124" s="10"/>
      <c r="D124" s="10"/>
      <c r="E124" s="10"/>
      <c r="F124" s="10"/>
    </row>
    <row r="125" spans="1:6" ht="36" x14ac:dyDescent="0.35">
      <c r="A125" s="29" t="s">
        <v>55</v>
      </c>
      <c r="B125" s="373"/>
      <c r="C125" s="373"/>
      <c r="D125" s="10"/>
      <c r="E125" s="373" t="s">
        <v>267</v>
      </c>
      <c r="F125" s="373"/>
    </row>
    <row r="126" spans="1:6" ht="18" x14ac:dyDescent="0.35">
      <c r="A126" s="29"/>
      <c r="B126" s="380" t="s">
        <v>53</v>
      </c>
      <c r="C126" s="380"/>
      <c r="D126" s="10"/>
      <c r="E126" s="380" t="s">
        <v>54</v>
      </c>
      <c r="F126" s="380"/>
    </row>
    <row r="127" spans="1:6" ht="18" x14ac:dyDescent="0.35">
      <c r="A127" s="29"/>
      <c r="B127" s="46"/>
      <c r="C127" s="46"/>
      <c r="D127" s="10"/>
      <c r="E127" s="46"/>
      <c r="F127" s="46"/>
    </row>
    <row r="128" spans="1:6" ht="18" x14ac:dyDescent="0.35">
      <c r="A128" s="29" t="s">
        <v>56</v>
      </c>
      <c r="B128" s="373"/>
      <c r="C128" s="373"/>
      <c r="D128" s="10"/>
      <c r="E128" s="373" t="s">
        <v>267</v>
      </c>
      <c r="F128" s="373"/>
    </row>
    <row r="129" spans="1:10" ht="18" x14ac:dyDescent="0.35">
      <c r="A129" s="29"/>
      <c r="B129" s="380" t="s">
        <v>53</v>
      </c>
      <c r="C129" s="380"/>
      <c r="D129" s="10"/>
      <c r="E129" s="380" t="s">
        <v>54</v>
      </c>
      <c r="F129" s="380"/>
    </row>
    <row r="130" spans="1:10" ht="18" x14ac:dyDescent="0.35">
      <c r="A130" s="29" t="s">
        <v>57</v>
      </c>
      <c r="B130" s="10"/>
      <c r="C130" s="10"/>
      <c r="D130" s="10"/>
      <c r="E130" s="10"/>
      <c r="F130" s="10"/>
    </row>
    <row r="131" spans="1:10" ht="43.2" x14ac:dyDescent="0.35">
      <c r="A131" s="381" t="s">
        <v>44</v>
      </c>
      <c r="B131" s="381"/>
      <c r="C131" s="10"/>
      <c r="D131" s="10"/>
      <c r="E131" s="10"/>
      <c r="F131" s="10"/>
      <c r="H131" s="75" t="s">
        <v>225</v>
      </c>
      <c r="I131" s="75" t="s">
        <v>226</v>
      </c>
      <c r="J131" s="75" t="s">
        <v>227</v>
      </c>
    </row>
    <row r="132" spans="1:10" ht="17.399999999999999" x14ac:dyDescent="0.3">
      <c r="A132" s="382" t="s">
        <v>188</v>
      </c>
      <c r="B132" s="382"/>
      <c r="C132" s="382"/>
      <c r="D132" s="382"/>
      <c r="E132" s="382"/>
      <c r="F132" s="382"/>
      <c r="H132" s="76">
        <f>E26+E27+E28+E30+E36+E51+E52+E53+E65+E68+E70+E71+E75+E76+E77+E78+E79+E80+E83+E84+E85+E87+E92</f>
        <v>4372471.72</v>
      </c>
      <c r="I132" s="76">
        <f>H132+D134</f>
        <v>5236541.54</v>
      </c>
      <c r="J132" s="76">
        <f>I132-E20</f>
        <v>0</v>
      </c>
    </row>
    <row r="133" spans="1:10" ht="108" x14ac:dyDescent="0.3">
      <c r="A133" s="54" t="s">
        <v>69</v>
      </c>
      <c r="B133" s="58" t="s">
        <v>5</v>
      </c>
      <c r="C133" s="58" t="s">
        <v>5</v>
      </c>
      <c r="D133" s="5">
        <f t="shared" ref="D133:D134" si="16">E133+F133</f>
        <v>864069.82</v>
      </c>
      <c r="E133" s="2">
        <v>864069.82</v>
      </c>
      <c r="F133" s="4">
        <v>0</v>
      </c>
    </row>
    <row r="134" spans="1:10" ht="17.399999999999999" customHeight="1" x14ac:dyDescent="0.3">
      <c r="A134" s="54" t="s">
        <v>7</v>
      </c>
      <c r="B134" s="58" t="s">
        <v>5</v>
      </c>
      <c r="C134" s="58">
        <v>900</v>
      </c>
      <c r="D134" s="5">
        <f t="shared" si="16"/>
        <v>864069.82000000007</v>
      </c>
      <c r="E134" s="2">
        <f>E137+E167+E182+E212</f>
        <v>864069.82000000007</v>
      </c>
      <c r="F134" s="2">
        <f>F137+F167</f>
        <v>0</v>
      </c>
    </row>
    <row r="135" spans="1:10" ht="18" x14ac:dyDescent="0.3">
      <c r="A135" s="54" t="s">
        <v>6</v>
      </c>
      <c r="B135" s="58"/>
      <c r="C135" s="58"/>
      <c r="D135" s="5"/>
      <c r="E135" s="2"/>
      <c r="F135" s="4"/>
    </row>
    <row r="136" spans="1:10" ht="17.399999999999999" x14ac:dyDescent="0.3">
      <c r="A136" s="383" t="s">
        <v>196</v>
      </c>
      <c r="B136" s="384"/>
      <c r="C136" s="384"/>
      <c r="D136" s="384"/>
      <c r="E136" s="384"/>
      <c r="F136" s="385"/>
    </row>
    <row r="137" spans="1:10" ht="18" x14ac:dyDescent="0.3">
      <c r="A137" s="54" t="s">
        <v>8</v>
      </c>
      <c r="B137" s="58" t="s">
        <v>5</v>
      </c>
      <c r="C137" s="58">
        <v>200</v>
      </c>
      <c r="D137" s="5">
        <f t="shared" ref="D137:D171" si="17">E137+F137</f>
        <v>0</v>
      </c>
      <c r="E137" s="2">
        <f>E139+E142+E163</f>
        <v>0</v>
      </c>
      <c r="F137" s="2">
        <f>F139+F142+F163</f>
        <v>0</v>
      </c>
    </row>
    <row r="138" spans="1:10" ht="18" x14ac:dyDescent="0.3">
      <c r="A138" s="54" t="s">
        <v>9</v>
      </c>
      <c r="B138" s="58"/>
      <c r="C138" s="58"/>
      <c r="D138" s="5"/>
      <c r="E138" s="2"/>
      <c r="F138" s="2"/>
    </row>
    <row r="139" spans="1:10" ht="72" x14ac:dyDescent="0.3">
      <c r="A139" s="54" t="s">
        <v>10</v>
      </c>
      <c r="B139" s="58" t="s">
        <v>5</v>
      </c>
      <c r="C139" s="58">
        <v>210</v>
      </c>
      <c r="D139" s="5">
        <f t="shared" si="17"/>
        <v>0</v>
      </c>
      <c r="E139" s="2">
        <f>E141</f>
        <v>0</v>
      </c>
      <c r="F139" s="2">
        <f>F141</f>
        <v>0</v>
      </c>
    </row>
    <row r="140" spans="1:10" ht="18" x14ac:dyDescent="0.3">
      <c r="A140" s="54" t="s">
        <v>9</v>
      </c>
      <c r="B140" s="58"/>
      <c r="C140" s="58"/>
      <c r="D140" s="5"/>
      <c r="E140" s="2"/>
      <c r="F140" s="2"/>
    </row>
    <row r="141" spans="1:10" ht="72" x14ac:dyDescent="0.3">
      <c r="A141" s="54" t="s">
        <v>197</v>
      </c>
      <c r="B141" s="58">
        <v>244</v>
      </c>
      <c r="C141" s="58">
        <v>214</v>
      </c>
      <c r="D141" s="5">
        <f>E141+F141</f>
        <v>0</v>
      </c>
      <c r="E141" s="2">
        <v>0</v>
      </c>
      <c r="F141" s="2">
        <v>0</v>
      </c>
    </row>
    <row r="142" spans="1:10" ht="36" x14ac:dyDescent="0.3">
      <c r="A142" s="54" t="s">
        <v>14</v>
      </c>
      <c r="B142" s="58" t="s">
        <v>5</v>
      </c>
      <c r="C142" s="58">
        <v>220</v>
      </c>
      <c r="D142" s="5">
        <f t="shared" si="17"/>
        <v>0</v>
      </c>
      <c r="E142" s="2">
        <f>E144+E145+E146+E154+E155+E158+E161</f>
        <v>0</v>
      </c>
      <c r="F142" s="2">
        <f>F144+F145+F146+F154+F155+F158+F161</f>
        <v>0</v>
      </c>
    </row>
    <row r="143" spans="1:10" ht="18" x14ac:dyDescent="0.3">
      <c r="A143" s="54" t="s">
        <v>9</v>
      </c>
      <c r="B143" s="58"/>
      <c r="C143" s="58"/>
      <c r="D143" s="5"/>
      <c r="E143" s="2"/>
      <c r="F143" s="2"/>
    </row>
    <row r="144" spans="1:10" ht="18" x14ac:dyDescent="0.3">
      <c r="A144" s="54" t="s">
        <v>15</v>
      </c>
      <c r="B144" s="58">
        <v>244</v>
      </c>
      <c r="C144" s="58">
        <v>221</v>
      </c>
      <c r="D144" s="5">
        <f t="shared" si="17"/>
        <v>0</v>
      </c>
      <c r="E144" s="2">
        <v>0</v>
      </c>
      <c r="F144" s="2">
        <v>0</v>
      </c>
    </row>
    <row r="145" spans="1:6" ht="36" x14ac:dyDescent="0.3">
      <c r="A145" s="54" t="s">
        <v>16</v>
      </c>
      <c r="B145" s="58">
        <v>244</v>
      </c>
      <c r="C145" s="58">
        <v>222</v>
      </c>
      <c r="D145" s="5">
        <f t="shared" si="17"/>
        <v>0</v>
      </c>
      <c r="E145" s="2">
        <v>0</v>
      </c>
      <c r="F145" s="2">
        <v>0</v>
      </c>
    </row>
    <row r="146" spans="1:6" ht="36" x14ac:dyDescent="0.3">
      <c r="A146" s="54" t="s">
        <v>17</v>
      </c>
      <c r="B146" s="58" t="s">
        <v>5</v>
      </c>
      <c r="C146" s="58">
        <v>223</v>
      </c>
      <c r="D146" s="5">
        <f t="shared" si="17"/>
        <v>0</v>
      </c>
      <c r="E146" s="2">
        <f t="shared" ref="E146:F146" si="18">E148+E149+E150+E151+E152</f>
        <v>0</v>
      </c>
      <c r="F146" s="2">
        <f t="shared" si="18"/>
        <v>0</v>
      </c>
    </row>
    <row r="147" spans="1:6" ht="18" x14ac:dyDescent="0.3">
      <c r="A147" s="54" t="s">
        <v>6</v>
      </c>
      <c r="B147" s="58"/>
      <c r="C147" s="58"/>
      <c r="D147" s="5"/>
      <c r="E147" s="2"/>
      <c r="F147" s="2"/>
    </row>
    <row r="148" spans="1:6" ht="54" x14ac:dyDescent="0.3">
      <c r="A148" s="54" t="s">
        <v>18</v>
      </c>
      <c r="B148" s="58">
        <v>247</v>
      </c>
      <c r="C148" s="58">
        <v>223</v>
      </c>
      <c r="D148" s="5">
        <f t="shared" si="17"/>
        <v>0</v>
      </c>
      <c r="E148" s="2">
        <v>0</v>
      </c>
      <c r="F148" s="2">
        <v>0</v>
      </c>
    </row>
    <row r="149" spans="1:6" ht="36" x14ac:dyDescent="0.3">
      <c r="A149" s="54" t="s">
        <v>19</v>
      </c>
      <c r="B149" s="58">
        <v>247</v>
      </c>
      <c r="C149" s="58">
        <v>223</v>
      </c>
      <c r="D149" s="5">
        <f t="shared" si="17"/>
        <v>0</v>
      </c>
      <c r="E149" s="2">
        <v>0</v>
      </c>
      <c r="F149" s="2">
        <v>0</v>
      </c>
    </row>
    <row r="150" spans="1:6" ht="54" x14ac:dyDescent="0.3">
      <c r="A150" s="54" t="s">
        <v>20</v>
      </c>
      <c r="B150" s="58">
        <v>247</v>
      </c>
      <c r="C150" s="58">
        <v>223</v>
      </c>
      <c r="D150" s="5">
        <f t="shared" si="17"/>
        <v>0</v>
      </c>
      <c r="E150" s="2">
        <v>0</v>
      </c>
      <c r="F150" s="2">
        <v>0</v>
      </c>
    </row>
    <row r="151" spans="1:6" ht="72" x14ac:dyDescent="0.3">
      <c r="A151" s="54" t="s">
        <v>21</v>
      </c>
      <c r="B151" s="58">
        <v>244</v>
      </c>
      <c r="C151" s="58">
        <v>223</v>
      </c>
      <c r="D151" s="5">
        <f t="shared" si="17"/>
        <v>0</v>
      </c>
      <c r="E151" s="2">
        <v>0</v>
      </c>
      <c r="F151" s="2">
        <v>0</v>
      </c>
    </row>
    <row r="152" spans="1:6" ht="54" x14ac:dyDescent="0.3">
      <c r="A152" s="54" t="s">
        <v>22</v>
      </c>
      <c r="B152" s="58">
        <v>244</v>
      </c>
      <c r="C152" s="58">
        <v>223</v>
      </c>
      <c r="D152" s="5">
        <f t="shared" si="17"/>
        <v>0</v>
      </c>
      <c r="E152" s="2">
        <v>0</v>
      </c>
      <c r="F152" s="2">
        <v>0</v>
      </c>
    </row>
    <row r="153" spans="1:6" ht="36" x14ac:dyDescent="0.3">
      <c r="A153" s="232" t="s">
        <v>306</v>
      </c>
      <c r="B153" s="233">
        <v>244</v>
      </c>
      <c r="C153" s="233">
        <v>223</v>
      </c>
      <c r="D153" s="5">
        <f>E153+F153</f>
        <v>0</v>
      </c>
      <c r="E153" s="2">
        <v>0</v>
      </c>
      <c r="F153" s="2">
        <v>0</v>
      </c>
    </row>
    <row r="154" spans="1:6" ht="162" x14ac:dyDescent="0.3">
      <c r="A154" s="54" t="s">
        <v>23</v>
      </c>
      <c r="B154" s="58">
        <v>244</v>
      </c>
      <c r="C154" s="58">
        <v>224</v>
      </c>
      <c r="D154" s="5">
        <f t="shared" si="17"/>
        <v>0</v>
      </c>
      <c r="E154" s="2">
        <v>0</v>
      </c>
      <c r="F154" s="2">
        <v>0</v>
      </c>
    </row>
    <row r="155" spans="1:6" ht="54" x14ac:dyDescent="0.3">
      <c r="A155" s="54" t="s">
        <v>24</v>
      </c>
      <c r="B155" s="58" t="s">
        <v>5</v>
      </c>
      <c r="C155" s="58">
        <v>225</v>
      </c>
      <c r="D155" s="2">
        <f t="shared" ref="D155:F155" si="19">D156+D157</f>
        <v>0</v>
      </c>
      <c r="E155" s="2">
        <f>E156+E157</f>
        <v>0</v>
      </c>
      <c r="F155" s="2">
        <f t="shared" si="19"/>
        <v>0</v>
      </c>
    </row>
    <row r="156" spans="1:6" ht="18" x14ac:dyDescent="0.3">
      <c r="A156" s="370" t="s">
        <v>6</v>
      </c>
      <c r="B156" s="58">
        <v>243</v>
      </c>
      <c r="C156" s="58">
        <v>225</v>
      </c>
      <c r="D156" s="5">
        <f t="shared" si="17"/>
        <v>0</v>
      </c>
      <c r="E156" s="2">
        <v>0</v>
      </c>
      <c r="F156" s="2">
        <v>0</v>
      </c>
    </row>
    <row r="157" spans="1:6" ht="18" x14ac:dyDescent="0.3">
      <c r="A157" s="370"/>
      <c r="B157" s="58">
        <v>244</v>
      </c>
      <c r="C157" s="58">
        <v>225</v>
      </c>
      <c r="D157" s="5">
        <f t="shared" si="17"/>
        <v>0</v>
      </c>
      <c r="E157" s="2">
        <v>0</v>
      </c>
      <c r="F157" s="2">
        <v>0</v>
      </c>
    </row>
    <row r="158" spans="1:6" ht="36" x14ac:dyDescent="0.3">
      <c r="A158" s="54" t="s">
        <v>58</v>
      </c>
      <c r="B158" s="58" t="s">
        <v>5</v>
      </c>
      <c r="C158" s="58">
        <v>226</v>
      </c>
      <c r="D158" s="5">
        <f t="shared" si="17"/>
        <v>0</v>
      </c>
      <c r="E158" s="2">
        <f>E159+E160</f>
        <v>0</v>
      </c>
      <c r="F158" s="2">
        <f>F159+F160</f>
        <v>0</v>
      </c>
    </row>
    <row r="159" spans="1:6" ht="18" x14ac:dyDescent="0.3">
      <c r="A159" s="370" t="s">
        <v>6</v>
      </c>
      <c r="B159" s="58">
        <v>243</v>
      </c>
      <c r="C159" s="58">
        <v>226</v>
      </c>
      <c r="D159" s="5">
        <f t="shared" si="17"/>
        <v>0</v>
      </c>
      <c r="E159" s="2">
        <v>0</v>
      </c>
      <c r="F159" s="2">
        <v>0</v>
      </c>
    </row>
    <row r="160" spans="1:6" ht="18" x14ac:dyDescent="0.3">
      <c r="A160" s="370"/>
      <c r="B160" s="58">
        <v>244</v>
      </c>
      <c r="C160" s="58">
        <v>226</v>
      </c>
      <c r="D160" s="5">
        <f t="shared" si="17"/>
        <v>0</v>
      </c>
      <c r="E160" s="2">
        <v>0</v>
      </c>
      <c r="F160" s="2">
        <v>0</v>
      </c>
    </row>
    <row r="161" spans="1:6" ht="18" x14ac:dyDescent="0.3">
      <c r="A161" s="54" t="s">
        <v>25</v>
      </c>
      <c r="B161" s="58">
        <v>244</v>
      </c>
      <c r="C161" s="58">
        <v>227</v>
      </c>
      <c r="D161" s="5">
        <f t="shared" si="17"/>
        <v>0</v>
      </c>
      <c r="E161" s="2">
        <v>0</v>
      </c>
      <c r="F161" s="2">
        <v>0</v>
      </c>
    </row>
    <row r="162" spans="1:6" ht="54" x14ac:dyDescent="0.3">
      <c r="A162" s="165" t="s">
        <v>285</v>
      </c>
      <c r="B162" s="166">
        <v>244</v>
      </c>
      <c r="C162" s="166">
        <v>228</v>
      </c>
      <c r="D162" s="5">
        <f>E162+F162</f>
        <v>0</v>
      </c>
      <c r="E162" s="2">
        <v>0</v>
      </c>
      <c r="F162" s="2">
        <v>0</v>
      </c>
    </row>
    <row r="163" spans="1:6" ht="18" x14ac:dyDescent="0.3">
      <c r="A163" s="54" t="s">
        <v>30</v>
      </c>
      <c r="B163" s="58" t="s">
        <v>5</v>
      </c>
      <c r="C163" s="58">
        <v>290</v>
      </c>
      <c r="D163" s="5">
        <f t="shared" si="17"/>
        <v>0</v>
      </c>
      <c r="E163" s="2">
        <f>E165+E166</f>
        <v>0</v>
      </c>
      <c r="F163" s="2">
        <f>F165+F166</f>
        <v>0</v>
      </c>
    </row>
    <row r="164" spans="1:6" ht="18" x14ac:dyDescent="0.3">
      <c r="A164" s="54" t="s">
        <v>9</v>
      </c>
      <c r="B164" s="58"/>
      <c r="C164" s="58"/>
      <c r="D164" s="5">
        <f t="shared" si="17"/>
        <v>0</v>
      </c>
      <c r="E164" s="2">
        <v>0</v>
      </c>
      <c r="F164" s="2">
        <v>0</v>
      </c>
    </row>
    <row r="165" spans="1:6" ht="54" x14ac:dyDescent="0.3">
      <c r="A165" s="54" t="s">
        <v>34</v>
      </c>
      <c r="B165" s="58">
        <v>244</v>
      </c>
      <c r="C165" s="58">
        <v>296</v>
      </c>
      <c r="D165" s="5">
        <f t="shared" si="17"/>
        <v>0</v>
      </c>
      <c r="E165" s="2">
        <v>0</v>
      </c>
      <c r="F165" s="2">
        <v>0</v>
      </c>
    </row>
    <row r="166" spans="1:6" ht="54" x14ac:dyDescent="0.3">
      <c r="A166" s="54" t="s">
        <v>35</v>
      </c>
      <c r="B166" s="58">
        <v>244</v>
      </c>
      <c r="C166" s="58">
        <v>297</v>
      </c>
      <c r="D166" s="5">
        <f t="shared" si="17"/>
        <v>0</v>
      </c>
      <c r="E166" s="2">
        <v>0</v>
      </c>
      <c r="F166" s="2">
        <v>0</v>
      </c>
    </row>
    <row r="167" spans="1:6" ht="54" x14ac:dyDescent="0.3">
      <c r="A167" s="54" t="s">
        <v>59</v>
      </c>
      <c r="B167" s="58" t="s">
        <v>5</v>
      </c>
      <c r="C167" s="58">
        <v>300</v>
      </c>
      <c r="D167" s="5">
        <f t="shared" si="17"/>
        <v>0</v>
      </c>
      <c r="E167" s="2">
        <f>E169+E171+E170</f>
        <v>0</v>
      </c>
      <c r="F167" s="2">
        <f>F169+F171+F170</f>
        <v>0</v>
      </c>
    </row>
    <row r="168" spans="1:6" ht="18" x14ac:dyDescent="0.3">
      <c r="A168" s="54" t="s">
        <v>9</v>
      </c>
      <c r="B168" s="58"/>
      <c r="C168" s="58"/>
      <c r="D168" s="5"/>
      <c r="E168" s="2"/>
      <c r="F168" s="2"/>
    </row>
    <row r="169" spans="1:6" ht="54" x14ac:dyDescent="0.3">
      <c r="A169" s="54" t="s">
        <v>36</v>
      </c>
      <c r="B169" s="58">
        <v>244</v>
      </c>
      <c r="C169" s="58">
        <v>310</v>
      </c>
      <c r="D169" s="5">
        <f t="shared" si="17"/>
        <v>0</v>
      </c>
      <c r="E169" s="2">
        <v>0</v>
      </c>
      <c r="F169" s="2">
        <v>0</v>
      </c>
    </row>
    <row r="170" spans="1:6" ht="72" x14ac:dyDescent="0.3">
      <c r="A170" s="54" t="s">
        <v>68</v>
      </c>
      <c r="B170" s="58">
        <v>244</v>
      </c>
      <c r="C170" s="58">
        <v>320</v>
      </c>
      <c r="D170" s="5">
        <f t="shared" si="17"/>
        <v>0</v>
      </c>
      <c r="E170" s="2">
        <v>0</v>
      </c>
      <c r="F170" s="2">
        <v>0</v>
      </c>
    </row>
    <row r="171" spans="1:6" ht="72" x14ac:dyDescent="0.3">
      <c r="A171" s="54" t="s">
        <v>60</v>
      </c>
      <c r="B171" s="58" t="s">
        <v>5</v>
      </c>
      <c r="C171" s="58">
        <v>340</v>
      </c>
      <c r="D171" s="5">
        <f t="shared" si="17"/>
        <v>0</v>
      </c>
      <c r="E171" s="2">
        <f>E173+E174+E175+E176+E177+E178+E180</f>
        <v>0</v>
      </c>
      <c r="F171" s="2">
        <f>F173+F174+F175+F176+F177+F178+F180</f>
        <v>0</v>
      </c>
    </row>
    <row r="172" spans="1:6" ht="18" x14ac:dyDescent="0.3">
      <c r="A172" s="54" t="s">
        <v>6</v>
      </c>
      <c r="B172" s="58"/>
      <c r="C172" s="58"/>
      <c r="D172" s="5"/>
      <c r="E172" s="2"/>
      <c r="F172" s="2"/>
    </row>
    <row r="173" spans="1:6" ht="126" x14ac:dyDescent="0.3">
      <c r="A173" s="54" t="s">
        <v>37</v>
      </c>
      <c r="B173" s="58">
        <v>244</v>
      </c>
      <c r="C173" s="58">
        <v>341</v>
      </c>
      <c r="D173" s="5">
        <f t="shared" ref="D173:D180" si="20">E173+F173</f>
        <v>0</v>
      </c>
      <c r="E173" s="2">
        <v>0</v>
      </c>
      <c r="F173" s="2">
        <v>0</v>
      </c>
    </row>
    <row r="174" spans="1:6" ht="54" x14ac:dyDescent="0.3">
      <c r="A174" s="54" t="s">
        <v>38</v>
      </c>
      <c r="B174" s="58">
        <v>244</v>
      </c>
      <c r="C174" s="58">
        <v>342</v>
      </c>
      <c r="D174" s="5">
        <f t="shared" si="20"/>
        <v>0</v>
      </c>
      <c r="E174" s="2">
        <v>0</v>
      </c>
      <c r="F174" s="2">
        <v>0</v>
      </c>
    </row>
    <row r="175" spans="1:6" ht="72" x14ac:dyDescent="0.3">
      <c r="A175" s="54" t="s">
        <v>39</v>
      </c>
      <c r="B175" s="58">
        <v>244</v>
      </c>
      <c r="C175" s="58">
        <v>343</v>
      </c>
      <c r="D175" s="5">
        <f t="shared" si="20"/>
        <v>0</v>
      </c>
      <c r="E175" s="2">
        <v>0</v>
      </c>
      <c r="F175" s="2">
        <v>0</v>
      </c>
    </row>
    <row r="176" spans="1:6" ht="72" x14ac:dyDescent="0.3">
      <c r="A176" s="54" t="s">
        <v>40</v>
      </c>
      <c r="B176" s="58">
        <v>244</v>
      </c>
      <c r="C176" s="58">
        <v>344</v>
      </c>
      <c r="D176" s="5">
        <f t="shared" si="20"/>
        <v>0</v>
      </c>
      <c r="E176" s="2">
        <v>0</v>
      </c>
      <c r="F176" s="2">
        <v>0</v>
      </c>
    </row>
    <row r="177" spans="1:6" ht="54" x14ac:dyDescent="0.3">
      <c r="A177" s="54" t="s">
        <v>41</v>
      </c>
      <c r="B177" s="58">
        <v>244</v>
      </c>
      <c r="C177" s="58">
        <v>345</v>
      </c>
      <c r="D177" s="5">
        <f t="shared" si="20"/>
        <v>0</v>
      </c>
      <c r="E177" s="2">
        <v>0</v>
      </c>
      <c r="F177" s="2">
        <v>0</v>
      </c>
    </row>
    <row r="178" spans="1:6" ht="72" x14ac:dyDescent="0.3">
      <c r="A178" s="54" t="s">
        <v>42</v>
      </c>
      <c r="B178" s="58">
        <v>244</v>
      </c>
      <c r="C178" s="58">
        <v>346</v>
      </c>
      <c r="D178" s="5">
        <f t="shared" si="20"/>
        <v>0</v>
      </c>
      <c r="E178" s="2">
        <v>0</v>
      </c>
      <c r="F178" s="2">
        <v>0</v>
      </c>
    </row>
    <row r="179" spans="1:6" ht="17.399999999999999" customHeight="1" x14ac:dyDescent="0.3">
      <c r="A179" s="165" t="s">
        <v>286</v>
      </c>
      <c r="B179" s="166">
        <v>244</v>
      </c>
      <c r="C179" s="166">
        <v>347</v>
      </c>
      <c r="D179" s="5">
        <f t="shared" si="20"/>
        <v>0</v>
      </c>
      <c r="E179" s="2">
        <v>0</v>
      </c>
      <c r="F179" s="2">
        <v>0</v>
      </c>
    </row>
    <row r="180" spans="1:6" ht="108" x14ac:dyDescent="0.3">
      <c r="A180" s="54" t="s">
        <v>43</v>
      </c>
      <c r="B180" s="58">
        <v>244</v>
      </c>
      <c r="C180" s="58">
        <v>349</v>
      </c>
      <c r="D180" s="5">
        <f t="shared" si="20"/>
        <v>0</v>
      </c>
      <c r="E180" s="2">
        <v>0</v>
      </c>
      <c r="F180" s="2">
        <v>0</v>
      </c>
    </row>
    <row r="181" spans="1:6" ht="17.399999999999999" x14ac:dyDescent="0.3">
      <c r="A181" s="383" t="s">
        <v>198</v>
      </c>
      <c r="B181" s="384"/>
      <c r="C181" s="384"/>
      <c r="D181" s="384"/>
      <c r="E181" s="384"/>
      <c r="F181" s="385"/>
    </row>
    <row r="182" spans="1:6" ht="18" x14ac:dyDescent="0.3">
      <c r="A182" s="54" t="s">
        <v>8</v>
      </c>
      <c r="B182" s="58" t="s">
        <v>5</v>
      </c>
      <c r="C182" s="58">
        <v>200</v>
      </c>
      <c r="D182" s="5">
        <f t="shared" ref="D182" si="21">E182+F182</f>
        <v>853769.82000000007</v>
      </c>
      <c r="E182" s="2">
        <f>E184+E187+E208</f>
        <v>853769.82000000007</v>
      </c>
      <c r="F182" s="2">
        <f>F184+F187+F208</f>
        <v>0</v>
      </c>
    </row>
    <row r="183" spans="1:6" ht="18" x14ac:dyDescent="0.3">
      <c r="A183" s="54" t="s">
        <v>9</v>
      </c>
      <c r="B183" s="58"/>
      <c r="C183" s="58"/>
      <c r="D183" s="5"/>
      <c r="E183" s="2"/>
      <c r="F183" s="2"/>
    </row>
    <row r="184" spans="1:6" ht="72" x14ac:dyDescent="0.3">
      <c r="A184" s="54" t="s">
        <v>10</v>
      </c>
      <c r="B184" s="58" t="s">
        <v>5</v>
      </c>
      <c r="C184" s="58">
        <v>210</v>
      </c>
      <c r="D184" s="5">
        <f t="shared" ref="D184" si="22">E184+F184</f>
        <v>0</v>
      </c>
      <c r="E184" s="2">
        <f>E186</f>
        <v>0</v>
      </c>
      <c r="F184" s="2">
        <f>F186</f>
        <v>0</v>
      </c>
    </row>
    <row r="185" spans="1:6" ht="18" x14ac:dyDescent="0.3">
      <c r="A185" s="54" t="s">
        <v>9</v>
      </c>
      <c r="B185" s="58"/>
      <c r="C185" s="58"/>
      <c r="D185" s="5"/>
      <c r="E185" s="2"/>
      <c r="F185" s="2"/>
    </row>
    <row r="186" spans="1:6" ht="72" x14ac:dyDescent="0.3">
      <c r="A186" s="54" t="s">
        <v>197</v>
      </c>
      <c r="B186" s="58">
        <v>244</v>
      </c>
      <c r="C186" s="58">
        <v>214</v>
      </c>
      <c r="D186" s="5">
        <f>E186+F186</f>
        <v>0</v>
      </c>
      <c r="E186" s="223">
        <f>E31-E141</f>
        <v>0</v>
      </c>
      <c r="F186" s="2">
        <v>0</v>
      </c>
    </row>
    <row r="187" spans="1:6" ht="36" x14ac:dyDescent="0.3">
      <c r="A187" s="54" t="s">
        <v>14</v>
      </c>
      <c r="B187" s="58" t="s">
        <v>5</v>
      </c>
      <c r="C187" s="58">
        <v>220</v>
      </c>
      <c r="D187" s="5">
        <f t="shared" ref="D187" si="23">E187+F187</f>
        <v>853769.82000000007</v>
      </c>
      <c r="E187" s="2">
        <f>E189+E190+E191+E199+E200+E203+E206</f>
        <v>853769.82000000007</v>
      </c>
      <c r="F187" s="2">
        <f>F189+F190+F191+F199+F200+F203+F206</f>
        <v>0</v>
      </c>
    </row>
    <row r="188" spans="1:6" ht="18" x14ac:dyDescent="0.3">
      <c r="A188" s="54" t="s">
        <v>9</v>
      </c>
      <c r="B188" s="58"/>
      <c r="C188" s="58"/>
      <c r="D188" s="5"/>
      <c r="E188" s="2"/>
      <c r="F188" s="2"/>
    </row>
    <row r="189" spans="1:6" ht="18" x14ac:dyDescent="0.3">
      <c r="A189" s="54" t="s">
        <v>15</v>
      </c>
      <c r="B189" s="58">
        <v>244</v>
      </c>
      <c r="C189" s="58">
        <v>221</v>
      </c>
      <c r="D189" s="5">
        <f t="shared" ref="D189:D191" si="24">E189+F189</f>
        <v>52875.37</v>
      </c>
      <c r="E189" s="2">
        <f>E34-E144</f>
        <v>52875.37</v>
      </c>
      <c r="F189" s="2">
        <v>0</v>
      </c>
    </row>
    <row r="190" spans="1:6" ht="36" x14ac:dyDescent="0.3">
      <c r="A190" s="54" t="s">
        <v>16</v>
      </c>
      <c r="B190" s="58">
        <v>244</v>
      </c>
      <c r="C190" s="58">
        <v>222</v>
      </c>
      <c r="D190" s="5">
        <f t="shared" si="24"/>
        <v>0</v>
      </c>
      <c r="E190" s="224">
        <f>E37-E145</f>
        <v>0</v>
      </c>
      <c r="F190" s="2">
        <v>0</v>
      </c>
    </row>
    <row r="191" spans="1:6" ht="36" x14ac:dyDescent="0.3">
      <c r="A191" s="54" t="s">
        <v>17</v>
      </c>
      <c r="B191" s="58" t="s">
        <v>5</v>
      </c>
      <c r="C191" s="58">
        <v>223</v>
      </c>
      <c r="D191" s="5">
        <f t="shared" si="24"/>
        <v>475049.57</v>
      </c>
      <c r="E191" s="2">
        <f t="shared" ref="E191:F191" si="25">E193+E194+E195+E196+E197</f>
        <v>475049.57</v>
      </c>
      <c r="F191" s="2">
        <f t="shared" si="25"/>
        <v>0</v>
      </c>
    </row>
    <row r="192" spans="1:6" ht="18" x14ac:dyDescent="0.3">
      <c r="A192" s="54" t="s">
        <v>6</v>
      </c>
      <c r="B192" s="58"/>
      <c r="C192" s="58"/>
      <c r="D192" s="5"/>
      <c r="E192" s="2"/>
      <c r="F192" s="2"/>
    </row>
    <row r="193" spans="1:6" ht="54" x14ac:dyDescent="0.3">
      <c r="A193" s="54" t="s">
        <v>18</v>
      </c>
      <c r="B193" s="58">
        <v>247</v>
      </c>
      <c r="C193" s="58">
        <v>223</v>
      </c>
      <c r="D193" s="5">
        <f t="shared" ref="D193:D199" si="26">E193+F193</f>
        <v>372309.69</v>
      </c>
      <c r="E193" s="2">
        <f t="shared" ref="E193:E199" si="27">E40-E148</f>
        <v>372309.69</v>
      </c>
      <c r="F193" s="2">
        <v>0</v>
      </c>
    </row>
    <row r="194" spans="1:6" ht="36" x14ac:dyDescent="0.3">
      <c r="A194" s="54" t="s">
        <v>19</v>
      </c>
      <c r="B194" s="58">
        <v>247</v>
      </c>
      <c r="C194" s="58">
        <v>223</v>
      </c>
      <c r="D194" s="5">
        <f t="shared" si="26"/>
        <v>0</v>
      </c>
      <c r="E194" s="2">
        <f t="shared" si="27"/>
        <v>0</v>
      </c>
      <c r="F194" s="2">
        <v>0</v>
      </c>
    </row>
    <row r="195" spans="1:6" ht="54" x14ac:dyDescent="0.3">
      <c r="A195" s="54" t="s">
        <v>20</v>
      </c>
      <c r="B195" s="58">
        <v>247</v>
      </c>
      <c r="C195" s="58">
        <v>223</v>
      </c>
      <c r="D195" s="5">
        <f t="shared" si="26"/>
        <v>64480.37</v>
      </c>
      <c r="E195" s="2">
        <f t="shared" si="27"/>
        <v>64480.37</v>
      </c>
      <c r="F195" s="2">
        <v>0</v>
      </c>
    </row>
    <row r="196" spans="1:6" ht="72" x14ac:dyDescent="0.3">
      <c r="A196" s="54" t="s">
        <v>21</v>
      </c>
      <c r="B196" s="58">
        <v>244</v>
      </c>
      <c r="C196" s="58">
        <v>223</v>
      </c>
      <c r="D196" s="5">
        <f t="shared" si="26"/>
        <v>5308</v>
      </c>
      <c r="E196" s="2">
        <f t="shared" si="27"/>
        <v>5308</v>
      </c>
      <c r="F196" s="2">
        <v>0</v>
      </c>
    </row>
    <row r="197" spans="1:6" ht="54" x14ac:dyDescent="0.3">
      <c r="A197" s="54" t="s">
        <v>22</v>
      </c>
      <c r="B197" s="58">
        <v>244</v>
      </c>
      <c r="C197" s="58">
        <v>223</v>
      </c>
      <c r="D197" s="5">
        <f t="shared" si="26"/>
        <v>32951.51</v>
      </c>
      <c r="E197" s="2">
        <f t="shared" si="27"/>
        <v>32951.51</v>
      </c>
      <c r="F197" s="2">
        <v>0</v>
      </c>
    </row>
    <row r="198" spans="1:6" ht="36" x14ac:dyDescent="0.3">
      <c r="A198" s="235" t="s">
        <v>306</v>
      </c>
      <c r="B198" s="236">
        <v>244</v>
      </c>
      <c r="C198" s="236">
        <v>223</v>
      </c>
      <c r="D198" s="5">
        <f t="shared" ref="D198" si="28">E198+F198</f>
        <v>0</v>
      </c>
      <c r="E198" s="2">
        <f t="shared" si="27"/>
        <v>0</v>
      </c>
      <c r="F198" s="2">
        <v>0</v>
      </c>
    </row>
    <row r="199" spans="1:6" ht="162" x14ac:dyDescent="0.3">
      <c r="A199" s="54" t="s">
        <v>23</v>
      </c>
      <c r="B199" s="58">
        <v>244</v>
      </c>
      <c r="C199" s="58">
        <v>224</v>
      </c>
      <c r="D199" s="5">
        <f t="shared" si="26"/>
        <v>0</v>
      </c>
      <c r="E199" s="2">
        <f t="shared" si="27"/>
        <v>0</v>
      </c>
      <c r="F199" s="2">
        <v>0</v>
      </c>
    </row>
    <row r="200" spans="1:6" ht="54" x14ac:dyDescent="0.3">
      <c r="A200" s="54" t="s">
        <v>24</v>
      </c>
      <c r="B200" s="58" t="s">
        <v>5</v>
      </c>
      <c r="C200" s="58">
        <v>225</v>
      </c>
      <c r="D200" s="2">
        <f t="shared" ref="D200" si="29">D201+D202</f>
        <v>96896.49</v>
      </c>
      <c r="E200" s="2">
        <f>E201+E202</f>
        <v>96896.49</v>
      </c>
      <c r="F200" s="2">
        <f t="shared" ref="F200" si="30">F201+F202</f>
        <v>0</v>
      </c>
    </row>
    <row r="201" spans="1:6" ht="18" x14ac:dyDescent="0.3">
      <c r="A201" s="370" t="s">
        <v>6</v>
      </c>
      <c r="B201" s="58">
        <v>243</v>
      </c>
      <c r="C201" s="58">
        <v>225</v>
      </c>
      <c r="D201" s="5">
        <f t="shared" ref="D201:D212" si="31">E201+F201</f>
        <v>0</v>
      </c>
      <c r="E201" s="2">
        <f>E48-E156</f>
        <v>0</v>
      </c>
      <c r="F201" s="2">
        <v>0</v>
      </c>
    </row>
    <row r="202" spans="1:6" ht="18" x14ac:dyDescent="0.3">
      <c r="A202" s="370"/>
      <c r="B202" s="58">
        <v>244</v>
      </c>
      <c r="C202" s="58">
        <v>225</v>
      </c>
      <c r="D202" s="5">
        <f t="shared" si="31"/>
        <v>96896.49</v>
      </c>
      <c r="E202" s="2">
        <f>E49-E157</f>
        <v>96896.49</v>
      </c>
      <c r="F202" s="2">
        <v>0</v>
      </c>
    </row>
    <row r="203" spans="1:6" ht="36" x14ac:dyDescent="0.3">
      <c r="A203" s="54" t="s">
        <v>58</v>
      </c>
      <c r="B203" s="58" t="s">
        <v>5</v>
      </c>
      <c r="C203" s="58">
        <v>226</v>
      </c>
      <c r="D203" s="5">
        <f t="shared" si="31"/>
        <v>228948.39</v>
      </c>
      <c r="E203" s="2">
        <f>E204+E205</f>
        <v>228948.39</v>
      </c>
      <c r="F203" s="2">
        <f>F204+F205</f>
        <v>0</v>
      </c>
    </row>
    <row r="204" spans="1:6" ht="18" x14ac:dyDescent="0.3">
      <c r="A204" s="370" t="s">
        <v>6</v>
      </c>
      <c r="B204" s="58">
        <v>243</v>
      </c>
      <c r="C204" s="58">
        <v>226</v>
      </c>
      <c r="D204" s="5">
        <f t="shared" si="31"/>
        <v>0</v>
      </c>
      <c r="E204" s="2">
        <f>E54-E159</f>
        <v>0</v>
      </c>
      <c r="F204" s="2">
        <v>0</v>
      </c>
    </row>
    <row r="205" spans="1:6" ht="18" x14ac:dyDescent="0.3">
      <c r="A205" s="370"/>
      <c r="B205" s="58">
        <v>244</v>
      </c>
      <c r="C205" s="58">
        <v>226</v>
      </c>
      <c r="D205" s="5">
        <f t="shared" si="31"/>
        <v>228948.39</v>
      </c>
      <c r="E205" s="2">
        <f>E55-E160</f>
        <v>228948.39</v>
      </c>
      <c r="F205" s="2">
        <v>0</v>
      </c>
    </row>
    <row r="206" spans="1:6" ht="18" x14ac:dyDescent="0.3">
      <c r="A206" s="54" t="s">
        <v>25</v>
      </c>
      <c r="B206" s="58">
        <v>244</v>
      </c>
      <c r="C206" s="58">
        <v>227</v>
      </c>
      <c r="D206" s="5">
        <f t="shared" si="31"/>
        <v>0</v>
      </c>
      <c r="E206" s="2">
        <f>E56-E161</f>
        <v>0</v>
      </c>
      <c r="F206" s="2">
        <v>0</v>
      </c>
    </row>
    <row r="207" spans="1:6" ht="54" x14ac:dyDescent="0.3">
      <c r="A207" s="165" t="s">
        <v>285</v>
      </c>
      <c r="B207" s="166">
        <v>244</v>
      </c>
      <c r="C207" s="166">
        <v>228</v>
      </c>
      <c r="D207" s="5">
        <f>E207+F207</f>
        <v>0</v>
      </c>
      <c r="E207" s="2">
        <v>0</v>
      </c>
      <c r="F207" s="2">
        <v>0</v>
      </c>
    </row>
    <row r="208" spans="1:6" ht="18" x14ac:dyDescent="0.3">
      <c r="A208" s="54" t="s">
        <v>30</v>
      </c>
      <c r="B208" s="58" t="s">
        <v>5</v>
      </c>
      <c r="C208" s="58">
        <v>290</v>
      </c>
      <c r="D208" s="5">
        <f t="shared" si="31"/>
        <v>0</v>
      </c>
      <c r="E208" s="2">
        <f>E210+E211</f>
        <v>0</v>
      </c>
      <c r="F208" s="2">
        <f>F210+F211</f>
        <v>0</v>
      </c>
    </row>
    <row r="209" spans="1:6" ht="18" x14ac:dyDescent="0.3">
      <c r="A209" s="54" t="s">
        <v>9</v>
      </c>
      <c r="B209" s="58"/>
      <c r="C209" s="58"/>
      <c r="D209" s="5">
        <f t="shared" si="31"/>
        <v>0</v>
      </c>
      <c r="E209" s="2">
        <v>0</v>
      </c>
      <c r="F209" s="2">
        <v>0</v>
      </c>
    </row>
    <row r="210" spans="1:6" ht="54" x14ac:dyDescent="0.3">
      <c r="A210" s="54" t="s">
        <v>34</v>
      </c>
      <c r="B210" s="58">
        <v>244</v>
      </c>
      <c r="C210" s="58">
        <v>296</v>
      </c>
      <c r="D210" s="5">
        <f t="shared" si="31"/>
        <v>0</v>
      </c>
      <c r="E210" s="2">
        <f>E82-E165</f>
        <v>0</v>
      </c>
      <c r="F210" s="2">
        <v>0</v>
      </c>
    </row>
    <row r="211" spans="1:6" ht="54" x14ac:dyDescent="0.3">
      <c r="A211" s="54" t="s">
        <v>35</v>
      </c>
      <c r="B211" s="58">
        <v>244</v>
      </c>
      <c r="C211" s="58">
        <v>297</v>
      </c>
      <c r="D211" s="5">
        <f t="shared" si="31"/>
        <v>0</v>
      </c>
      <c r="E211" s="2">
        <f>E89-E166</f>
        <v>0</v>
      </c>
      <c r="F211" s="2">
        <v>0</v>
      </c>
    </row>
    <row r="212" spans="1:6" ht="54" x14ac:dyDescent="0.3">
      <c r="A212" s="54" t="s">
        <v>59</v>
      </c>
      <c r="B212" s="58" t="s">
        <v>5</v>
      </c>
      <c r="C212" s="58">
        <v>300</v>
      </c>
      <c r="D212" s="5">
        <f t="shared" si="31"/>
        <v>10300</v>
      </c>
      <c r="E212" s="2">
        <f>E214+E216+E215</f>
        <v>10300</v>
      </c>
      <c r="F212" s="2">
        <f>F214+F216+F215</f>
        <v>0</v>
      </c>
    </row>
    <row r="213" spans="1:6" ht="18" x14ac:dyDescent="0.3">
      <c r="A213" s="54" t="s">
        <v>9</v>
      </c>
      <c r="B213" s="58"/>
      <c r="C213" s="58"/>
      <c r="D213" s="5"/>
      <c r="E213" s="2"/>
      <c r="F213" s="2"/>
    </row>
    <row r="214" spans="1:6" ht="54" x14ac:dyDescent="0.3">
      <c r="A214" s="54" t="s">
        <v>36</v>
      </c>
      <c r="B214" s="58">
        <v>244</v>
      </c>
      <c r="C214" s="58">
        <v>310</v>
      </c>
      <c r="D214" s="5">
        <f t="shared" ref="D214:D216" si="32">E214+F214</f>
        <v>0</v>
      </c>
      <c r="E214" s="2">
        <f>E95-E169</f>
        <v>0</v>
      </c>
      <c r="F214" s="2">
        <v>0</v>
      </c>
    </row>
    <row r="215" spans="1:6" ht="72" x14ac:dyDescent="0.3">
      <c r="A215" s="54" t="s">
        <v>68</v>
      </c>
      <c r="B215" s="58">
        <v>244</v>
      </c>
      <c r="C215" s="58">
        <v>320</v>
      </c>
      <c r="D215" s="5">
        <f t="shared" si="32"/>
        <v>0</v>
      </c>
      <c r="E215" s="2">
        <f>E96-E170</f>
        <v>0</v>
      </c>
      <c r="F215" s="2">
        <v>0</v>
      </c>
    </row>
    <row r="216" spans="1:6" ht="72" x14ac:dyDescent="0.3">
      <c r="A216" s="54" t="s">
        <v>60</v>
      </c>
      <c r="B216" s="58" t="s">
        <v>5</v>
      </c>
      <c r="C216" s="58">
        <v>340</v>
      </c>
      <c r="D216" s="5">
        <f t="shared" si="32"/>
        <v>10300</v>
      </c>
      <c r="E216" s="2">
        <f>E218+E219+E220+E221+E222+E223+E225</f>
        <v>10300</v>
      </c>
      <c r="F216" s="2">
        <f>F218+F219+F220+F221+F222+F223+F225</f>
        <v>0</v>
      </c>
    </row>
    <row r="217" spans="1:6" ht="18" x14ac:dyDescent="0.3">
      <c r="A217" s="54" t="s">
        <v>6</v>
      </c>
      <c r="B217" s="58"/>
      <c r="C217" s="58"/>
      <c r="D217" s="5"/>
      <c r="E217" s="2"/>
      <c r="F217" s="2"/>
    </row>
    <row r="218" spans="1:6" ht="126" x14ac:dyDescent="0.3">
      <c r="A218" s="54" t="s">
        <v>37</v>
      </c>
      <c r="B218" s="58">
        <v>244</v>
      </c>
      <c r="C218" s="58">
        <v>341</v>
      </c>
      <c r="D218" s="5">
        <f t="shared" ref="D218:D225" si="33">E218+F218</f>
        <v>0</v>
      </c>
      <c r="E218" s="2">
        <f>E99-E173</f>
        <v>0</v>
      </c>
      <c r="F218" s="2">
        <v>0</v>
      </c>
    </row>
    <row r="219" spans="1:6" ht="54" x14ac:dyDescent="0.3">
      <c r="A219" s="54" t="s">
        <v>38</v>
      </c>
      <c r="B219" s="58">
        <v>244</v>
      </c>
      <c r="C219" s="58">
        <v>342</v>
      </c>
      <c r="D219" s="5">
        <f t="shared" si="33"/>
        <v>0</v>
      </c>
      <c r="E219" s="2">
        <f>E100-E174</f>
        <v>0</v>
      </c>
      <c r="F219" s="2">
        <v>0</v>
      </c>
    </row>
    <row r="220" spans="1:6" ht="72" x14ac:dyDescent="0.3">
      <c r="A220" s="54" t="s">
        <v>39</v>
      </c>
      <c r="B220" s="58">
        <v>244</v>
      </c>
      <c r="C220" s="58">
        <v>343</v>
      </c>
      <c r="D220" s="5">
        <f t="shared" si="33"/>
        <v>0</v>
      </c>
      <c r="E220" s="2">
        <f>E101-E175</f>
        <v>0</v>
      </c>
      <c r="F220" s="2">
        <v>0</v>
      </c>
    </row>
    <row r="221" spans="1:6" ht="72" x14ac:dyDescent="0.3">
      <c r="A221" s="54" t="s">
        <v>40</v>
      </c>
      <c r="B221" s="58">
        <v>244</v>
      </c>
      <c r="C221" s="58">
        <v>344</v>
      </c>
      <c r="D221" s="5">
        <f t="shared" si="33"/>
        <v>0</v>
      </c>
      <c r="E221" s="2">
        <f>E102-E176</f>
        <v>0</v>
      </c>
      <c r="F221" s="2">
        <v>0</v>
      </c>
    </row>
    <row r="222" spans="1:6" ht="54" x14ac:dyDescent="0.3">
      <c r="A222" s="54" t="s">
        <v>41</v>
      </c>
      <c r="B222" s="58">
        <v>244</v>
      </c>
      <c r="C222" s="58">
        <v>345</v>
      </c>
      <c r="D222" s="5">
        <f t="shared" si="33"/>
        <v>0</v>
      </c>
      <c r="E222" s="2">
        <f t="shared" ref="E222:E223" si="34">E105-E177</f>
        <v>0</v>
      </c>
      <c r="F222" s="2">
        <v>0</v>
      </c>
    </row>
    <row r="223" spans="1:6" ht="72" x14ac:dyDescent="0.3">
      <c r="A223" s="54" t="s">
        <v>42</v>
      </c>
      <c r="B223" s="58">
        <v>244</v>
      </c>
      <c r="C223" s="58">
        <v>346</v>
      </c>
      <c r="D223" s="5">
        <f t="shared" si="33"/>
        <v>10300</v>
      </c>
      <c r="E223" s="2">
        <f t="shared" si="34"/>
        <v>10300</v>
      </c>
      <c r="F223" s="2">
        <v>0</v>
      </c>
    </row>
    <row r="224" spans="1:6" ht="108" x14ac:dyDescent="0.3">
      <c r="A224" s="165" t="s">
        <v>286</v>
      </c>
      <c r="B224" s="166">
        <v>244</v>
      </c>
      <c r="C224" s="166">
        <v>347</v>
      </c>
      <c r="D224" s="5">
        <f>E224+F224</f>
        <v>0</v>
      </c>
      <c r="E224" s="2">
        <v>0</v>
      </c>
      <c r="F224" s="2">
        <v>0</v>
      </c>
    </row>
    <row r="225" spans="1:6" ht="108" x14ac:dyDescent="0.3">
      <c r="A225" s="54" t="s">
        <v>43</v>
      </c>
      <c r="B225" s="58">
        <v>244</v>
      </c>
      <c r="C225" s="58">
        <v>349</v>
      </c>
      <c r="D225" s="5">
        <f t="shared" si="33"/>
        <v>0</v>
      </c>
      <c r="E225" s="2">
        <f>E108-E180</f>
        <v>0</v>
      </c>
      <c r="F225" s="2">
        <v>0</v>
      </c>
    </row>
  </sheetData>
  <mergeCells count="38">
    <mergeCell ref="A201:A202"/>
    <mergeCell ref="A204:A205"/>
    <mergeCell ref="A131:B131"/>
    <mergeCell ref="B126:C126"/>
    <mergeCell ref="E126:F126"/>
    <mergeCell ref="B128:C128"/>
    <mergeCell ref="E128:F128"/>
    <mergeCell ref="B129:C129"/>
    <mergeCell ref="E129:F129"/>
    <mergeCell ref="A132:F132"/>
    <mergeCell ref="A136:F136"/>
    <mergeCell ref="A156:A157"/>
    <mergeCell ref="A159:A160"/>
    <mergeCell ref="A181:F181"/>
    <mergeCell ref="E122:F122"/>
    <mergeCell ref="B123:C123"/>
    <mergeCell ref="E123:F123"/>
    <mergeCell ref="B125:C125"/>
    <mergeCell ref="E125:F125"/>
    <mergeCell ref="A89:A92"/>
    <mergeCell ref="B122:C122"/>
    <mergeCell ref="A5:A6"/>
    <mergeCell ref="B5:B6"/>
    <mergeCell ref="C5:C6"/>
    <mergeCell ref="A36:A37"/>
    <mergeCell ref="A48:A49"/>
    <mergeCell ref="A51:A55"/>
    <mergeCell ref="A68:A70"/>
    <mergeCell ref="A75:A77"/>
    <mergeCell ref="A30:A31"/>
    <mergeCell ref="A103:A104"/>
    <mergeCell ref="A63:A64"/>
    <mergeCell ref="D5:D6"/>
    <mergeCell ref="E5:F5"/>
    <mergeCell ref="A1:F1"/>
    <mergeCell ref="A2:F2"/>
    <mergeCell ref="A82:A87"/>
    <mergeCell ref="A58:A59"/>
  </mergeCells>
  <pageMargins left="1.3779527559055118" right="0.39370078740157483" top="0.98425196850393704" bottom="0.78740157480314965" header="0.31496062992125984" footer="0.31496062992125984"/>
  <pageSetup paperSize="9"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61"/>
  <sheetViews>
    <sheetView view="pageBreakPreview" zoomScaleNormal="100" zoomScaleSheetLayoutView="100" workbookViewId="0">
      <selection activeCell="A4" sqref="A4:G4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7" width="16.44140625" style="7" customWidth="1"/>
    <col min="8" max="8" width="18.6640625" style="7" bestFit="1" customWidth="1"/>
    <col min="9" max="10" width="13.6640625" style="7" bestFit="1" customWidth="1"/>
    <col min="11" max="11" width="14.33203125" style="7" bestFit="1" customWidth="1"/>
    <col min="12" max="16384" width="8.88671875" style="7"/>
  </cols>
  <sheetData>
    <row r="1" spans="1:11" ht="39" customHeight="1" x14ac:dyDescent="0.3">
      <c r="A1" s="6"/>
      <c r="E1" s="401"/>
      <c r="F1" s="401"/>
      <c r="G1" s="401"/>
    </row>
    <row r="2" spans="1:11" ht="40.049999999999997" customHeight="1" x14ac:dyDescent="0.3">
      <c r="A2" s="402" t="s">
        <v>358</v>
      </c>
      <c r="B2" s="402"/>
      <c r="C2" s="402"/>
      <c r="D2" s="402"/>
      <c r="E2" s="402"/>
      <c r="F2" s="402"/>
      <c r="G2" s="402"/>
    </row>
    <row r="3" spans="1:11" ht="17.55" x14ac:dyDescent="0.3">
      <c r="A3" s="112"/>
      <c r="B3" s="112"/>
      <c r="C3" s="112"/>
      <c r="D3" s="112"/>
      <c r="E3" s="112"/>
      <c r="F3" s="112"/>
      <c r="G3" s="112"/>
    </row>
    <row r="4" spans="1:11" ht="35.549999999999997" customHeight="1" x14ac:dyDescent="0.3">
      <c r="A4" s="402" t="s">
        <v>315</v>
      </c>
      <c r="B4" s="402"/>
      <c r="C4" s="402"/>
      <c r="D4" s="402"/>
      <c r="E4" s="402"/>
      <c r="F4" s="402"/>
      <c r="G4" s="402"/>
    </row>
    <row r="5" spans="1:11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11" ht="17.399999999999999" x14ac:dyDescent="0.3">
      <c r="A6" s="109"/>
    </row>
    <row r="7" spans="1:11" ht="18" x14ac:dyDescent="0.35">
      <c r="A7" s="9" t="s">
        <v>250</v>
      </c>
      <c r="B7" s="10">
        <v>120</v>
      </c>
      <c r="K7" s="85" t="s">
        <v>248</v>
      </c>
    </row>
    <row r="8" spans="1:11" ht="15" x14ac:dyDescent="0.3">
      <c r="A8" s="11"/>
      <c r="H8" s="7" t="s">
        <v>247</v>
      </c>
      <c r="I8" s="7" t="s">
        <v>252</v>
      </c>
      <c r="J8" s="7" t="s">
        <v>251</v>
      </c>
    </row>
    <row r="9" spans="1:11" ht="79.8" customHeight="1" x14ac:dyDescent="0.3">
      <c r="A9" s="110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  <c r="H9" s="50">
        <f>'иные субсидии 2024 год '!E8</f>
        <v>0</v>
      </c>
      <c r="I9" s="50">
        <f>F11+F20+F26+F32+D40+F48+F56+F64+F70+F78+F84+F92+F93+F94</f>
        <v>5107868</v>
      </c>
      <c r="J9" s="50">
        <f>G113+F122+F130+F138+F146+F154+F162+F168+F177+F183+F204+F219+F226+F233+F242+F249+F256+F265+F267+F269+F271+F273+F283+F292+F302+F311+F312+F313+F314+F316+F324+F333+F340+F352+F359+E370+F380+F382+F390+F399+F409+F411+F413+F415+F417+F419+F423-F177</f>
        <v>5107868</v>
      </c>
      <c r="K9" s="84">
        <f>H9+I9-J9</f>
        <v>0</v>
      </c>
    </row>
    <row r="10" spans="1:11" ht="18" x14ac:dyDescent="0.3">
      <c r="A10" s="110">
        <v>1</v>
      </c>
      <c r="B10" s="395">
        <v>2</v>
      </c>
      <c r="C10" s="395"/>
      <c r="D10" s="395">
        <v>3</v>
      </c>
      <c r="E10" s="395"/>
      <c r="F10" s="395">
        <v>4</v>
      </c>
      <c r="G10" s="395"/>
      <c r="H10" s="50"/>
      <c r="I10" s="50"/>
      <c r="J10" s="50"/>
      <c r="K10" s="50"/>
    </row>
    <row r="11" spans="1:11" ht="36" x14ac:dyDescent="0.3">
      <c r="A11" s="13" t="s">
        <v>167</v>
      </c>
      <c r="B11" s="395"/>
      <c r="C11" s="395"/>
      <c r="D11" s="395"/>
      <c r="E11" s="395"/>
      <c r="F11" s="398">
        <f>'платные на 2024 год '!D12</f>
        <v>0</v>
      </c>
      <c r="G11" s="398"/>
    </row>
    <row r="12" spans="1:11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11" ht="17.399999999999999" x14ac:dyDescent="0.3">
      <c r="A13" s="109"/>
    </row>
    <row r="14" spans="1:11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11" ht="17.399999999999999" x14ac:dyDescent="0.3">
      <c r="A15" s="112"/>
      <c r="B15" s="112"/>
      <c r="C15" s="112"/>
      <c r="D15" s="112"/>
      <c r="E15" s="112"/>
      <c r="F15" s="112"/>
      <c r="G15" s="112"/>
    </row>
    <row r="16" spans="1:11" ht="18" x14ac:dyDescent="0.35">
      <c r="A16" s="9" t="s">
        <v>250</v>
      </c>
      <c r="B16" s="10">
        <v>130</v>
      </c>
    </row>
    <row r="17" spans="1:11" ht="15" x14ac:dyDescent="0.3">
      <c r="A17" s="11"/>
    </row>
    <row r="18" spans="1:11" ht="55.95" customHeight="1" x14ac:dyDescent="0.3">
      <c r="A18" s="110" t="s">
        <v>84</v>
      </c>
      <c r="B18" s="395" t="s">
        <v>170</v>
      </c>
      <c r="C18" s="395"/>
      <c r="D18" s="395" t="s">
        <v>171</v>
      </c>
      <c r="E18" s="395"/>
      <c r="F18" s="395" t="s">
        <v>169</v>
      </c>
      <c r="G18" s="395"/>
    </row>
    <row r="19" spans="1:11" ht="18" x14ac:dyDescent="0.3">
      <c r="A19" s="110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11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v>0</v>
      </c>
      <c r="G20" s="398"/>
      <c r="H20" s="50"/>
      <c r="I20" s="50"/>
      <c r="J20" s="50"/>
      <c r="K20" s="50"/>
    </row>
    <row r="21" spans="1:11" ht="17.399999999999999" x14ac:dyDescent="0.3">
      <c r="A21" s="109"/>
    </row>
    <row r="22" spans="1:11" ht="18" x14ac:dyDescent="0.35">
      <c r="A22" s="9" t="s">
        <v>250</v>
      </c>
      <c r="B22" s="10">
        <v>130</v>
      </c>
    </row>
    <row r="23" spans="1:11" ht="15" x14ac:dyDescent="0.3">
      <c r="A23" s="11"/>
    </row>
    <row r="24" spans="1:11" ht="41.4" customHeight="1" x14ac:dyDescent="0.3">
      <c r="A24" s="110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11" ht="18" x14ac:dyDescent="0.3">
      <c r="A25" s="110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11" ht="72" x14ac:dyDescent="0.3">
      <c r="A26" s="13" t="s">
        <v>162</v>
      </c>
      <c r="B26" s="395"/>
      <c r="C26" s="395"/>
      <c r="D26" s="395"/>
      <c r="E26" s="395"/>
      <c r="F26" s="398">
        <v>0</v>
      </c>
      <c r="G26" s="398"/>
    </row>
    <row r="27" spans="1:11" ht="17.399999999999999" x14ac:dyDescent="0.3">
      <c r="A27" s="109"/>
    </row>
    <row r="28" spans="1:11" ht="18" x14ac:dyDescent="0.35">
      <c r="A28" s="9" t="s">
        <v>250</v>
      </c>
      <c r="B28" s="10">
        <v>150</v>
      </c>
    </row>
    <row r="29" spans="1:11" ht="15" x14ac:dyDescent="0.3">
      <c r="A29" s="11"/>
    </row>
    <row r="30" spans="1:11" ht="42.6" customHeight="1" x14ac:dyDescent="0.3">
      <c r="A30" s="110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11" ht="18" x14ac:dyDescent="0.3">
      <c r="A31" s="110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11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v>0</v>
      </c>
      <c r="G32" s="398"/>
    </row>
    <row r="33" spans="1:7" ht="17.399999999999999" x14ac:dyDescent="0.3">
      <c r="A33" s="109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109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f>'платные на 2024 год '!D14</f>
        <v>0</v>
      </c>
      <c r="E40" s="407"/>
      <c r="F40" s="407"/>
      <c r="G40" s="400"/>
    </row>
    <row r="41" spans="1:7" ht="17.399999999999999" x14ac:dyDescent="0.3">
      <c r="A41" s="109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112"/>
      <c r="B43" s="112"/>
      <c r="C43" s="112"/>
      <c r="D43" s="112"/>
      <c r="E43" s="112"/>
      <c r="F43" s="112"/>
      <c r="G43" s="112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110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110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f>'платные на 2024 год '!D16</f>
        <v>0</v>
      </c>
      <c r="G48" s="398"/>
    </row>
    <row r="49" spans="1:7" ht="17.399999999999999" x14ac:dyDescent="0.3">
      <c r="A49" s="109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109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110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110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f>'иные субсидии 2024 год '!E12</f>
        <v>5107868</v>
      </c>
      <c r="G56" s="398"/>
    </row>
    <row r="57" spans="1:7" ht="17.399999999999999" x14ac:dyDescent="0.3">
      <c r="A57" s="109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109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110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110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f>'платные на 2024 год '!D19</f>
        <v>0</v>
      </c>
      <c r="G64" s="398"/>
    </row>
    <row r="65" spans="1:7" ht="17.399999999999999" x14ac:dyDescent="0.3">
      <c r="A65" s="109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110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110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v>0</v>
      </c>
      <c r="G70" s="398"/>
    </row>
    <row r="71" spans="1:7" ht="18" x14ac:dyDescent="0.3">
      <c r="A71" s="15"/>
      <c r="B71" s="19"/>
      <c r="C71" s="19"/>
      <c r="D71" s="19"/>
      <c r="E71" s="19"/>
      <c r="F71" s="86"/>
      <c r="G71" s="86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43.2" customHeight="1" x14ac:dyDescent="0.3">
      <c r="A76" s="110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110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398">
        <v>0</v>
      </c>
      <c r="G78" s="398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39" customHeight="1" x14ac:dyDescent="0.3">
      <c r="A82" s="110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110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398">
        <f>'платные на 2024 год '!D24</f>
        <v>0</v>
      </c>
      <c r="G84" s="398"/>
    </row>
    <row r="85" spans="1:7" ht="18" x14ac:dyDescent="0.3">
      <c r="A85" s="15"/>
      <c r="B85" s="19"/>
      <c r="C85" s="19"/>
      <c r="D85" s="19"/>
      <c r="E85" s="19"/>
      <c r="F85" s="19"/>
      <c r="G85" s="19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43.8" customHeight="1" x14ac:dyDescent="0.3">
      <c r="A90" s="110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10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07" t="s">
        <v>190</v>
      </c>
      <c r="B92" s="396" t="s">
        <v>115</v>
      </c>
      <c r="C92" s="397"/>
      <c r="D92" s="396" t="s">
        <v>115</v>
      </c>
      <c r="E92" s="397"/>
      <c r="F92" s="398">
        <v>0</v>
      </c>
      <c r="G92" s="395"/>
    </row>
    <row r="93" spans="1:7" ht="54" x14ac:dyDescent="0.3">
      <c r="A93" s="107" t="s">
        <v>191</v>
      </c>
      <c r="B93" s="396" t="s">
        <v>115</v>
      </c>
      <c r="C93" s="397"/>
      <c r="D93" s="396" t="s">
        <v>115</v>
      </c>
      <c r="E93" s="397"/>
      <c r="F93" s="398">
        <f>'платные на 2024 год '!E117</f>
        <v>0</v>
      </c>
      <c r="G93" s="395"/>
    </row>
    <row r="94" spans="1:7" ht="54.6" thickBot="1" x14ac:dyDescent="0.35">
      <c r="A94" s="32" t="s">
        <v>192</v>
      </c>
      <c r="B94" s="396" t="s">
        <v>115</v>
      </c>
      <c r="C94" s="397"/>
      <c r="D94" s="396" t="s">
        <v>115</v>
      </c>
      <c r="E94" s="397"/>
      <c r="F94" s="398">
        <f>'платные на 2024 год '!E118</f>
        <v>0</v>
      </c>
      <c r="G94" s="395"/>
    </row>
    <row r="95" spans="1:7" ht="18" x14ac:dyDescent="0.3">
      <c r="A95" s="15"/>
      <c r="B95" s="19"/>
      <c r="C95" s="19"/>
      <c r="D95" s="19"/>
      <c r="E95" s="19"/>
      <c r="F95" s="86"/>
      <c r="G95" s="19"/>
    </row>
    <row r="96" spans="1:7" ht="17.399999999999999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15" t="s">
        <v>84</v>
      </c>
      <c r="B98" s="395" t="s">
        <v>163</v>
      </c>
      <c r="C98" s="395"/>
    </row>
    <row r="99" spans="1:7" ht="18" x14ac:dyDescent="0.3">
      <c r="A99" s="215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19"/>
      <c r="G101" s="19"/>
    </row>
    <row r="102" spans="1:7" ht="48.6" customHeight="1" x14ac:dyDescent="0.3">
      <c r="A102" s="402" t="s">
        <v>336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395" t="s">
        <v>74</v>
      </c>
      <c r="B108" s="395" t="s">
        <v>75</v>
      </c>
      <c r="C108" s="395" t="s">
        <v>76</v>
      </c>
      <c r="D108" s="395"/>
      <c r="E108" s="395"/>
      <c r="F108" s="395"/>
      <c r="G108" s="395" t="s">
        <v>77</v>
      </c>
    </row>
    <row r="109" spans="1:7" ht="18" x14ac:dyDescent="0.3">
      <c r="A109" s="395"/>
      <c r="B109" s="395"/>
      <c r="C109" s="395" t="s">
        <v>78</v>
      </c>
      <c r="D109" s="395" t="s">
        <v>6</v>
      </c>
      <c r="E109" s="395"/>
      <c r="F109" s="395"/>
      <c r="G109" s="395"/>
    </row>
    <row r="110" spans="1:7" ht="72" x14ac:dyDescent="0.3">
      <c r="A110" s="395"/>
      <c r="B110" s="395"/>
      <c r="C110" s="395"/>
      <c r="D110" s="12" t="s">
        <v>79</v>
      </c>
      <c r="E110" s="12" t="s">
        <v>80</v>
      </c>
      <c r="F110" s="12" t="s">
        <v>81</v>
      </c>
      <c r="G110" s="395"/>
    </row>
    <row r="111" spans="1:7" ht="18" x14ac:dyDescent="0.3">
      <c r="A111" s="110">
        <v>1</v>
      </c>
      <c r="B111" s="110">
        <v>2</v>
      </c>
      <c r="C111" s="110">
        <v>3</v>
      </c>
      <c r="D111" s="110">
        <v>4</v>
      </c>
      <c r="E111" s="110">
        <v>4</v>
      </c>
      <c r="F111" s="110">
        <v>5</v>
      </c>
      <c r="G111" s="110">
        <v>7</v>
      </c>
    </row>
    <row r="112" spans="1:7" ht="18" x14ac:dyDescent="0.3">
      <c r="A112" s="110"/>
      <c r="B112" s="110"/>
      <c r="C112" s="111"/>
      <c r="D112" s="111"/>
      <c r="E112" s="111"/>
      <c r="F112" s="111"/>
      <c r="G112" s="111"/>
    </row>
    <row r="113" spans="1:7" ht="18" x14ac:dyDescent="0.3">
      <c r="A113" s="110" t="s">
        <v>144</v>
      </c>
      <c r="B113" s="110"/>
      <c r="C113" s="111"/>
      <c r="D113" s="111"/>
      <c r="E113" s="111"/>
      <c r="F113" s="111"/>
      <c r="G113" s="111">
        <f>'иные субсидии 2024 год '!E21+'иные субсидии 2024 год '!E63</f>
        <v>0</v>
      </c>
    </row>
    <row r="114" spans="1:7" ht="17.399999999999999" x14ac:dyDescent="0.3">
      <c r="A114" s="8"/>
    </row>
    <row r="115" spans="1:7" ht="17.399999999999999" x14ac:dyDescent="0.3">
      <c r="A115" s="408" t="s">
        <v>178</v>
      </c>
      <c r="B115" s="408"/>
      <c r="C115" s="408"/>
      <c r="D115" s="408"/>
      <c r="E115" s="408"/>
      <c r="F115" s="408"/>
      <c r="G115" s="408"/>
    </row>
    <row r="116" spans="1:7" ht="17.399999999999999" x14ac:dyDescent="0.3">
      <c r="A116" s="115"/>
      <c r="B116" s="115"/>
      <c r="C116" s="115"/>
      <c r="D116" s="115"/>
      <c r="E116" s="115"/>
      <c r="F116" s="115"/>
      <c r="G116" s="115"/>
    </row>
    <row r="117" spans="1:7" ht="18" x14ac:dyDescent="0.35">
      <c r="A117" s="9" t="s">
        <v>143</v>
      </c>
      <c r="B117" s="10" t="s">
        <v>297</v>
      </c>
    </row>
    <row r="118" spans="1:7" ht="15" x14ac:dyDescent="0.3">
      <c r="A118" s="11"/>
    </row>
    <row r="119" spans="1:7" ht="129" customHeight="1" x14ac:dyDescent="0.3">
      <c r="A119" s="395" t="s">
        <v>82</v>
      </c>
      <c r="B119" s="395" t="s">
        <v>239</v>
      </c>
      <c r="C119" s="395"/>
      <c r="D119" s="395" t="s">
        <v>182</v>
      </c>
      <c r="E119" s="395"/>
      <c r="F119" s="395" t="s">
        <v>83</v>
      </c>
      <c r="G119" s="395"/>
    </row>
    <row r="120" spans="1:7" ht="15" customHeight="1" x14ac:dyDescent="0.3">
      <c r="A120" s="395"/>
      <c r="B120" s="395"/>
      <c r="C120" s="395"/>
      <c r="D120" s="395"/>
      <c r="E120" s="395"/>
      <c r="F120" s="395"/>
      <c r="G120" s="395"/>
    </row>
    <row r="121" spans="1:7" ht="18" x14ac:dyDescent="0.3">
      <c r="A121" s="110">
        <v>1</v>
      </c>
      <c r="B121" s="395">
        <v>2</v>
      </c>
      <c r="C121" s="395"/>
      <c r="D121" s="395">
        <v>3</v>
      </c>
      <c r="E121" s="395"/>
      <c r="F121" s="395">
        <v>4</v>
      </c>
      <c r="G121" s="395"/>
    </row>
    <row r="122" spans="1:7" ht="18" x14ac:dyDescent="0.3">
      <c r="A122" s="13"/>
      <c r="B122" s="398">
        <f>'иные субсидии 2024 год '!E21+'иные субсидии 2024 год '!E23+'иные субсидии 2024 год '!E63</f>
        <v>0</v>
      </c>
      <c r="C122" s="398"/>
      <c r="D122" s="398">
        <f>G113</f>
        <v>0</v>
      </c>
      <c r="E122" s="398"/>
      <c r="F122" s="398">
        <f>B122-D122</f>
        <v>0</v>
      </c>
      <c r="G122" s="398"/>
    </row>
    <row r="123" spans="1:7" ht="17.399999999999999" x14ac:dyDescent="0.3">
      <c r="A123" s="8"/>
    </row>
    <row r="124" spans="1:7" ht="51" customHeight="1" x14ac:dyDescent="0.3">
      <c r="A124" s="409" t="s">
        <v>199</v>
      </c>
      <c r="B124" s="409"/>
      <c r="C124" s="409"/>
      <c r="D124" s="409"/>
      <c r="E124" s="409"/>
      <c r="F124" s="409"/>
      <c r="G124" s="409"/>
    </row>
    <row r="125" spans="1:7" ht="18" x14ac:dyDescent="0.3">
      <c r="A125" s="9"/>
    </row>
    <row r="126" spans="1:7" ht="18" x14ac:dyDescent="0.35">
      <c r="A126" s="9" t="s">
        <v>145</v>
      </c>
      <c r="B126" s="10">
        <v>112</v>
      </c>
    </row>
    <row r="127" spans="1:7" ht="15" x14ac:dyDescent="0.3">
      <c r="A127" s="11"/>
    </row>
    <row r="128" spans="1:7" ht="108.6" customHeight="1" x14ac:dyDescent="0.3">
      <c r="A128" s="110" t="s">
        <v>84</v>
      </c>
      <c r="B128" s="110" t="s">
        <v>85</v>
      </c>
      <c r="C128" s="395" t="s">
        <v>86</v>
      </c>
      <c r="D128" s="395"/>
      <c r="E128" s="110" t="s">
        <v>87</v>
      </c>
      <c r="F128" s="395" t="s">
        <v>88</v>
      </c>
      <c r="G128" s="395"/>
    </row>
    <row r="129" spans="1:7" ht="18" x14ac:dyDescent="0.3">
      <c r="A129" s="110">
        <v>1</v>
      </c>
      <c r="B129" s="110">
        <v>2</v>
      </c>
      <c r="C129" s="395">
        <v>3</v>
      </c>
      <c r="D129" s="395"/>
      <c r="E129" s="110">
        <v>4</v>
      </c>
      <c r="F129" s="395">
        <v>5</v>
      </c>
      <c r="G129" s="395"/>
    </row>
    <row r="130" spans="1:7" ht="18" x14ac:dyDescent="0.3">
      <c r="A130" s="13" t="s">
        <v>89</v>
      </c>
      <c r="B130" s="113"/>
      <c r="C130" s="395"/>
      <c r="D130" s="395"/>
      <c r="E130" s="14"/>
      <c r="F130" s="398">
        <f>'иные субсидии 2024 год '!E22</f>
        <v>0</v>
      </c>
      <c r="G130" s="398"/>
    </row>
    <row r="131" spans="1:7" ht="17.399999999999999" x14ac:dyDescent="0.3">
      <c r="A131" s="8"/>
    </row>
    <row r="132" spans="1:7" ht="33" customHeight="1" x14ac:dyDescent="0.3">
      <c r="A132" s="409" t="s">
        <v>222</v>
      </c>
      <c r="B132" s="409"/>
      <c r="C132" s="409"/>
      <c r="D132" s="409"/>
      <c r="E132" s="409"/>
      <c r="F132" s="409"/>
      <c r="G132" s="409"/>
    </row>
    <row r="133" spans="1:7" ht="18" x14ac:dyDescent="0.3">
      <c r="A133" s="9"/>
    </row>
    <row r="134" spans="1:7" ht="18" x14ac:dyDescent="0.35">
      <c r="A134" s="9" t="s">
        <v>145</v>
      </c>
      <c r="B134" s="10">
        <v>112</v>
      </c>
    </row>
    <row r="135" spans="1:7" ht="15" x14ac:dyDescent="0.3">
      <c r="A135" s="11"/>
    </row>
    <row r="136" spans="1:7" ht="36" x14ac:dyDescent="0.3">
      <c r="A136" s="110" t="s">
        <v>84</v>
      </c>
      <c r="B136" s="110" t="s">
        <v>223</v>
      </c>
      <c r="C136" s="396" t="s">
        <v>224</v>
      </c>
      <c r="D136" s="403"/>
      <c r="E136" s="397"/>
      <c r="F136" s="395" t="s">
        <v>92</v>
      </c>
      <c r="G136" s="395"/>
    </row>
    <row r="137" spans="1:7" ht="18" x14ac:dyDescent="0.3">
      <c r="A137" s="110">
        <v>1</v>
      </c>
      <c r="B137" s="110">
        <v>2</v>
      </c>
      <c r="C137" s="396">
        <v>3</v>
      </c>
      <c r="D137" s="403"/>
      <c r="E137" s="397"/>
      <c r="F137" s="395">
        <v>4</v>
      </c>
      <c r="G137" s="395"/>
    </row>
    <row r="138" spans="1:7" ht="18" x14ac:dyDescent="0.3">
      <c r="A138" s="13"/>
      <c r="B138" s="113"/>
      <c r="C138" s="396"/>
      <c r="D138" s="403"/>
      <c r="E138" s="397"/>
      <c r="F138" s="398">
        <f>'иные субсидии 2024 год '!E25</f>
        <v>0</v>
      </c>
      <c r="G138" s="398"/>
    </row>
    <row r="139" spans="1:7" ht="18" x14ac:dyDescent="0.3">
      <c r="A139" s="15"/>
      <c r="B139" s="16"/>
      <c r="C139" s="19"/>
      <c r="D139" s="19"/>
      <c r="E139" s="20"/>
      <c r="F139" s="19"/>
      <c r="G139" s="19"/>
    </row>
    <row r="140" spans="1:7" ht="38.4" customHeight="1" x14ac:dyDescent="0.3">
      <c r="A140" s="409" t="s">
        <v>200</v>
      </c>
      <c r="B140" s="409"/>
      <c r="C140" s="409"/>
      <c r="D140" s="409"/>
      <c r="E140" s="409"/>
      <c r="F140" s="409"/>
      <c r="G140" s="409"/>
    </row>
    <row r="141" spans="1:7" ht="18" x14ac:dyDescent="0.3">
      <c r="A141" s="9"/>
    </row>
    <row r="142" spans="1:7" ht="18" x14ac:dyDescent="0.35">
      <c r="A142" s="9" t="s">
        <v>143</v>
      </c>
      <c r="B142" s="10">
        <v>112</v>
      </c>
    </row>
    <row r="143" spans="1:7" ht="15" x14ac:dyDescent="0.3">
      <c r="A143" s="11"/>
    </row>
    <row r="144" spans="1:7" ht="72" x14ac:dyDescent="0.3">
      <c r="A144" s="395" t="s">
        <v>84</v>
      </c>
      <c r="B144" s="395"/>
      <c r="C144" s="110" t="s">
        <v>90</v>
      </c>
      <c r="D144" s="395" t="s">
        <v>91</v>
      </c>
      <c r="E144" s="395"/>
      <c r="F144" s="395" t="s">
        <v>92</v>
      </c>
      <c r="G144" s="395"/>
    </row>
    <row r="145" spans="1:7" ht="18" x14ac:dyDescent="0.3">
      <c r="A145" s="396">
        <v>1</v>
      </c>
      <c r="B145" s="397"/>
      <c r="C145" s="110">
        <v>2</v>
      </c>
      <c r="D145" s="396">
        <v>3</v>
      </c>
      <c r="E145" s="397"/>
      <c r="F145" s="396">
        <v>4</v>
      </c>
      <c r="G145" s="397"/>
    </row>
    <row r="146" spans="1:7" ht="18" x14ac:dyDescent="0.3">
      <c r="A146" s="396"/>
      <c r="B146" s="397"/>
      <c r="C146" s="110"/>
      <c r="D146" s="396"/>
      <c r="E146" s="397"/>
      <c r="F146" s="399">
        <f>'иные субсидии 2024 год '!E31</f>
        <v>0</v>
      </c>
      <c r="G146" s="400"/>
    </row>
    <row r="147" spans="1:7" ht="17.399999999999999" x14ac:dyDescent="0.3">
      <c r="A147" s="8"/>
    </row>
    <row r="148" spans="1:7" ht="36.6" customHeight="1" x14ac:dyDescent="0.3">
      <c r="A148" s="409" t="s">
        <v>201</v>
      </c>
      <c r="B148" s="409"/>
      <c r="C148" s="409"/>
      <c r="D148" s="409"/>
      <c r="E148" s="409"/>
      <c r="F148" s="409"/>
      <c r="G148" s="409"/>
    </row>
    <row r="149" spans="1:7" ht="17.399999999999999" x14ac:dyDescent="0.3">
      <c r="A149" s="114"/>
      <c r="B149" s="114"/>
      <c r="C149" s="114"/>
      <c r="D149" s="114"/>
      <c r="E149" s="114"/>
      <c r="F149" s="114"/>
      <c r="G149" s="114"/>
    </row>
    <row r="150" spans="1:7" ht="18" x14ac:dyDescent="0.35">
      <c r="A150" s="9" t="s">
        <v>145</v>
      </c>
      <c r="B150" s="10">
        <v>112</v>
      </c>
    </row>
    <row r="151" spans="1:7" ht="15" x14ac:dyDescent="0.3">
      <c r="A151" s="11"/>
    </row>
    <row r="152" spans="1:7" ht="108.6" customHeight="1" x14ac:dyDescent="0.3">
      <c r="A152" s="110" t="s">
        <v>84</v>
      </c>
      <c r="B152" s="110" t="s">
        <v>85</v>
      </c>
      <c r="C152" s="395" t="s">
        <v>86</v>
      </c>
      <c r="D152" s="395"/>
      <c r="E152" s="110" t="s">
        <v>87</v>
      </c>
      <c r="F152" s="395" t="s">
        <v>88</v>
      </c>
      <c r="G152" s="395"/>
    </row>
    <row r="153" spans="1:7" ht="18" x14ac:dyDescent="0.3">
      <c r="A153" s="110">
        <v>1</v>
      </c>
      <c r="B153" s="110">
        <v>2</v>
      </c>
      <c r="C153" s="395">
        <v>3</v>
      </c>
      <c r="D153" s="395"/>
      <c r="E153" s="110">
        <v>4</v>
      </c>
      <c r="F153" s="395">
        <v>5</v>
      </c>
      <c r="G153" s="395"/>
    </row>
    <row r="154" spans="1:7" ht="36" x14ac:dyDescent="0.3">
      <c r="A154" s="13" t="s">
        <v>93</v>
      </c>
      <c r="B154" s="113"/>
      <c r="C154" s="395"/>
      <c r="D154" s="395"/>
      <c r="E154" s="14"/>
      <c r="F154" s="398">
        <f>'иные субсидии 2024 год '!E46</f>
        <v>0</v>
      </c>
      <c r="G154" s="398"/>
    </row>
    <row r="155" spans="1:7" ht="17.399999999999999" x14ac:dyDescent="0.3">
      <c r="A155" s="8"/>
    </row>
    <row r="156" spans="1:7" ht="41.4" customHeight="1" x14ac:dyDescent="0.3">
      <c r="A156" s="409" t="s">
        <v>202</v>
      </c>
      <c r="B156" s="409"/>
      <c r="C156" s="409"/>
      <c r="D156" s="409"/>
      <c r="E156" s="409"/>
      <c r="F156" s="409"/>
      <c r="G156" s="409"/>
    </row>
    <row r="157" spans="1:7" ht="18" x14ac:dyDescent="0.3">
      <c r="A157" s="9"/>
    </row>
    <row r="158" spans="1:7" ht="18" x14ac:dyDescent="0.35">
      <c r="A158" s="9" t="s">
        <v>143</v>
      </c>
      <c r="B158" s="10">
        <v>113</v>
      </c>
    </row>
    <row r="159" spans="1:7" ht="15" x14ac:dyDescent="0.3">
      <c r="A159" s="11"/>
    </row>
    <row r="160" spans="1:7" ht="108.6" customHeight="1" x14ac:dyDescent="0.3">
      <c r="A160" s="110" t="s">
        <v>84</v>
      </c>
      <c r="B160" s="110" t="s">
        <v>94</v>
      </c>
      <c r="C160" s="395" t="s">
        <v>95</v>
      </c>
      <c r="D160" s="395"/>
      <c r="E160" s="110" t="s">
        <v>87</v>
      </c>
      <c r="F160" s="395" t="s">
        <v>88</v>
      </c>
      <c r="G160" s="395"/>
    </row>
    <row r="161" spans="1:7" ht="18" x14ac:dyDescent="0.35">
      <c r="A161" s="110">
        <v>1</v>
      </c>
      <c r="B161" s="110">
        <v>2</v>
      </c>
      <c r="C161" s="395">
        <v>3</v>
      </c>
      <c r="D161" s="395"/>
      <c r="E161" s="110">
        <v>4</v>
      </c>
      <c r="F161" s="410">
        <v>5</v>
      </c>
      <c r="G161" s="411"/>
    </row>
    <row r="162" spans="1:7" ht="90" x14ac:dyDescent="0.3">
      <c r="A162" s="13" t="s">
        <v>96</v>
      </c>
      <c r="B162" s="111"/>
      <c r="C162" s="398"/>
      <c r="D162" s="398"/>
      <c r="E162" s="83"/>
      <c r="F162" s="412">
        <f>'иные субсидии 2024 год '!E47</f>
        <v>0</v>
      </c>
      <c r="G162" s="413"/>
    </row>
    <row r="163" spans="1:7" ht="17.399999999999999" x14ac:dyDescent="0.3">
      <c r="A163" s="8"/>
    </row>
    <row r="164" spans="1:7" ht="18" x14ac:dyDescent="0.35">
      <c r="A164" s="9" t="s">
        <v>143</v>
      </c>
      <c r="B164" s="10">
        <v>119</v>
      </c>
    </row>
    <row r="165" spans="1:7" ht="15" x14ac:dyDescent="0.3">
      <c r="A165" s="11"/>
    </row>
    <row r="166" spans="1:7" ht="54" x14ac:dyDescent="0.3">
      <c r="A166" s="110" t="s">
        <v>84</v>
      </c>
      <c r="B166" s="110" t="s">
        <v>94</v>
      </c>
      <c r="C166" s="395" t="s">
        <v>95</v>
      </c>
      <c r="D166" s="395"/>
      <c r="E166" s="110" t="s">
        <v>87</v>
      </c>
      <c r="F166" s="395" t="s">
        <v>88</v>
      </c>
      <c r="G166" s="395"/>
    </row>
    <row r="167" spans="1:7" ht="18" x14ac:dyDescent="0.35">
      <c r="A167" s="110">
        <v>1</v>
      </c>
      <c r="B167" s="110">
        <v>2</v>
      </c>
      <c r="C167" s="395">
        <v>3</v>
      </c>
      <c r="D167" s="395"/>
      <c r="E167" s="110">
        <v>4</v>
      </c>
      <c r="F167" s="410">
        <v>5</v>
      </c>
      <c r="G167" s="411"/>
    </row>
    <row r="168" spans="1:7" ht="54" x14ac:dyDescent="0.3">
      <c r="A168" s="13" t="s">
        <v>155</v>
      </c>
      <c r="B168" s="111"/>
      <c r="C168" s="398"/>
      <c r="D168" s="398"/>
      <c r="E168" s="83"/>
      <c r="F168" s="412">
        <f>'иные субсидии 2024 год '!E48</f>
        <v>0</v>
      </c>
      <c r="G168" s="413"/>
    </row>
    <row r="169" spans="1:7" ht="18" x14ac:dyDescent="0.3">
      <c r="A169" s="13" t="s">
        <v>118</v>
      </c>
      <c r="B169" s="113"/>
      <c r="C169" s="396"/>
      <c r="D169" s="397"/>
      <c r="E169" s="14"/>
      <c r="F169" s="414"/>
      <c r="G169" s="415"/>
    </row>
    <row r="170" spans="1:7" ht="17.399999999999999" x14ac:dyDescent="0.3">
      <c r="A170" s="8"/>
    </row>
    <row r="171" spans="1:7" ht="36" customHeight="1" x14ac:dyDescent="0.3">
      <c r="A171" s="409" t="s">
        <v>203</v>
      </c>
      <c r="B171" s="409"/>
      <c r="C171" s="409"/>
      <c r="D171" s="409"/>
      <c r="E171" s="409"/>
      <c r="F171" s="409"/>
      <c r="G171" s="409"/>
    </row>
    <row r="172" spans="1:7" ht="17.399999999999999" x14ac:dyDescent="0.3">
      <c r="A172" s="114"/>
      <c r="B172" s="114"/>
      <c r="C172" s="114"/>
      <c r="D172" s="114"/>
      <c r="E172" s="114"/>
      <c r="F172" s="114"/>
      <c r="G172" s="114"/>
    </row>
    <row r="173" spans="1:7" ht="18" x14ac:dyDescent="0.35">
      <c r="A173" s="9" t="s">
        <v>143</v>
      </c>
      <c r="B173" s="10">
        <v>111</v>
      </c>
    </row>
    <row r="174" spans="1:7" ht="15" x14ac:dyDescent="0.3">
      <c r="A174" s="11"/>
    </row>
    <row r="175" spans="1:7" ht="72.599999999999994" customHeight="1" x14ac:dyDescent="0.3">
      <c r="A175" s="110" t="s">
        <v>84</v>
      </c>
      <c r="B175" s="395" t="s">
        <v>97</v>
      </c>
      <c r="C175" s="395"/>
      <c r="D175" s="395" t="s">
        <v>98</v>
      </c>
      <c r="E175" s="395"/>
      <c r="F175" s="395" t="s">
        <v>99</v>
      </c>
      <c r="G175" s="395"/>
    </row>
    <row r="176" spans="1:7" ht="18" x14ac:dyDescent="0.35">
      <c r="A176" s="110">
        <v>1</v>
      </c>
      <c r="B176" s="396">
        <v>2</v>
      </c>
      <c r="C176" s="397"/>
      <c r="D176" s="396">
        <v>3</v>
      </c>
      <c r="E176" s="397"/>
      <c r="F176" s="410">
        <v>4</v>
      </c>
      <c r="G176" s="411"/>
    </row>
    <row r="177" spans="1:7" ht="90" x14ac:dyDescent="0.3">
      <c r="A177" s="13" t="s">
        <v>100</v>
      </c>
      <c r="B177" s="396"/>
      <c r="C177" s="397"/>
      <c r="D177" s="396"/>
      <c r="E177" s="397"/>
      <c r="F177" s="412">
        <f>'иные субсидии 2024 год '!E63</f>
        <v>0</v>
      </c>
      <c r="G177" s="413"/>
    </row>
    <row r="178" spans="1:7" ht="18" x14ac:dyDescent="0.3">
      <c r="A178" s="15"/>
      <c r="B178" s="16"/>
      <c r="C178" s="16"/>
      <c r="D178" s="16"/>
      <c r="E178" s="16"/>
      <c r="F178" s="17"/>
      <c r="G178" s="17"/>
    </row>
    <row r="179" spans="1:7" ht="18" x14ac:dyDescent="0.35">
      <c r="A179" s="9" t="s">
        <v>143</v>
      </c>
      <c r="B179" s="10">
        <v>112</v>
      </c>
    </row>
    <row r="180" spans="1:7" ht="15" x14ac:dyDescent="0.3">
      <c r="A180" s="11"/>
    </row>
    <row r="181" spans="1:7" ht="72" x14ac:dyDescent="0.3">
      <c r="A181" s="110" t="s">
        <v>84</v>
      </c>
      <c r="B181" s="110" t="s">
        <v>97</v>
      </c>
      <c r="C181" s="110" t="s">
        <v>101</v>
      </c>
      <c r="D181" s="395" t="s">
        <v>102</v>
      </c>
      <c r="E181" s="395"/>
      <c r="F181" s="395" t="s">
        <v>88</v>
      </c>
      <c r="G181" s="395"/>
    </row>
    <row r="182" spans="1:7" ht="18" x14ac:dyDescent="0.3">
      <c r="A182" s="110">
        <v>1</v>
      </c>
      <c r="B182" s="110">
        <v>2</v>
      </c>
      <c r="C182" s="110">
        <v>3</v>
      </c>
      <c r="D182" s="395">
        <v>4</v>
      </c>
      <c r="E182" s="395"/>
      <c r="F182" s="395">
        <v>5</v>
      </c>
      <c r="G182" s="395"/>
    </row>
    <row r="183" spans="1:7" ht="36" x14ac:dyDescent="0.3">
      <c r="A183" s="13" t="s">
        <v>103</v>
      </c>
      <c r="B183" s="113"/>
      <c r="C183" s="110"/>
      <c r="D183" s="396"/>
      <c r="E183" s="397"/>
      <c r="F183" s="399">
        <f>'иные субсидии 2024 год '!E64</f>
        <v>0</v>
      </c>
      <c r="G183" s="400"/>
    </row>
    <row r="184" spans="1:7" ht="18" x14ac:dyDescent="0.3">
      <c r="A184" s="15"/>
      <c r="B184" s="16"/>
      <c r="C184" s="19"/>
      <c r="D184" s="19"/>
      <c r="E184" s="19"/>
      <c r="F184" s="86"/>
      <c r="G184" s="86"/>
    </row>
    <row r="185" spans="1:7" ht="18" x14ac:dyDescent="0.35">
      <c r="A185" s="9" t="s">
        <v>143</v>
      </c>
      <c r="B185" s="10">
        <v>119</v>
      </c>
    </row>
    <row r="186" spans="1:7" ht="15" x14ac:dyDescent="0.3">
      <c r="A186" s="11"/>
    </row>
    <row r="187" spans="1:7" ht="72" x14ac:dyDescent="0.3">
      <c r="A187" s="272" t="s">
        <v>84</v>
      </c>
      <c r="B187" s="272" t="s">
        <v>97</v>
      </c>
      <c r="C187" s="272" t="s">
        <v>101</v>
      </c>
      <c r="D187" s="395" t="s">
        <v>102</v>
      </c>
      <c r="E187" s="395"/>
      <c r="F187" s="395" t="s">
        <v>88</v>
      </c>
      <c r="G187" s="395"/>
    </row>
    <row r="188" spans="1:7" ht="18" x14ac:dyDescent="0.3">
      <c r="A188" s="272">
        <v>1</v>
      </c>
      <c r="B188" s="272">
        <v>2</v>
      </c>
      <c r="C188" s="272">
        <v>3</v>
      </c>
      <c r="D188" s="395">
        <v>4</v>
      </c>
      <c r="E188" s="395"/>
      <c r="F188" s="395">
        <v>5</v>
      </c>
      <c r="G188" s="395"/>
    </row>
    <row r="189" spans="1:7" ht="36" x14ac:dyDescent="0.3">
      <c r="A189" s="13" t="s">
        <v>103</v>
      </c>
      <c r="B189" s="273"/>
      <c r="C189" s="272"/>
      <c r="D189" s="396"/>
      <c r="E189" s="397"/>
      <c r="F189" s="399">
        <f>'иные субсидии 2024 год '!E65</f>
        <v>0</v>
      </c>
      <c r="G189" s="400"/>
    </row>
    <row r="190" spans="1:7" ht="17.399999999999999" x14ac:dyDescent="0.3">
      <c r="A190" s="8"/>
    </row>
    <row r="191" spans="1:7" ht="31.95" customHeight="1" x14ac:dyDescent="0.3">
      <c r="A191" s="408" t="s">
        <v>328</v>
      </c>
      <c r="B191" s="408"/>
      <c r="C191" s="408"/>
      <c r="D191" s="408"/>
      <c r="E191" s="408"/>
      <c r="F191" s="408"/>
      <c r="G191" s="408"/>
    </row>
    <row r="192" spans="1:7" ht="18" x14ac:dyDescent="0.35">
      <c r="A192" s="9" t="s">
        <v>145</v>
      </c>
      <c r="B192" s="10">
        <v>119</v>
      </c>
    </row>
    <row r="193" spans="1:7" ht="15" x14ac:dyDescent="0.3">
      <c r="A193" s="11"/>
    </row>
    <row r="194" spans="1:7" ht="18" x14ac:dyDescent="0.3">
      <c r="A194" s="280" t="s">
        <v>84</v>
      </c>
      <c r="B194" s="395" t="s">
        <v>104</v>
      </c>
      <c r="C194" s="395"/>
      <c r="D194" s="395" t="s">
        <v>105</v>
      </c>
      <c r="E194" s="395"/>
      <c r="F194" s="395" t="s">
        <v>106</v>
      </c>
      <c r="G194" s="395"/>
    </row>
    <row r="195" spans="1:7" ht="18" x14ac:dyDescent="0.3">
      <c r="A195" s="280">
        <v>1</v>
      </c>
      <c r="B195" s="396">
        <v>2</v>
      </c>
      <c r="C195" s="397"/>
      <c r="D195" s="396">
        <v>3</v>
      </c>
      <c r="E195" s="397"/>
      <c r="F195" s="396">
        <v>4</v>
      </c>
      <c r="G195" s="397"/>
    </row>
    <row r="196" spans="1:7" ht="18" x14ac:dyDescent="0.3">
      <c r="A196" s="13"/>
      <c r="B196" s="395"/>
      <c r="C196" s="395"/>
      <c r="D196" s="395"/>
      <c r="E196" s="395"/>
      <c r="F196" s="398">
        <f>'иные субсидии 2024 год '!D47</f>
        <v>0</v>
      </c>
      <c r="G196" s="398"/>
    </row>
    <row r="197" spans="1:7" ht="18" x14ac:dyDescent="0.3">
      <c r="A197" s="13" t="s">
        <v>154</v>
      </c>
      <c r="B197" s="395"/>
      <c r="C197" s="395"/>
      <c r="D197" s="395"/>
      <c r="E197" s="395"/>
      <c r="F197" s="398"/>
      <c r="G197" s="398"/>
    </row>
    <row r="198" spans="1:7" ht="15.6" x14ac:dyDescent="0.3">
      <c r="A198" s="18"/>
    </row>
    <row r="199" spans="1:7" ht="15.6" x14ac:dyDescent="0.3">
      <c r="A199" s="18"/>
    </row>
    <row r="200" spans="1:7" ht="18" x14ac:dyDescent="0.35">
      <c r="A200" s="9" t="s">
        <v>145</v>
      </c>
      <c r="B200" s="10">
        <v>321</v>
      </c>
    </row>
    <row r="201" spans="1:7" ht="15" x14ac:dyDescent="0.3">
      <c r="A201" s="11"/>
    </row>
    <row r="202" spans="1:7" ht="72.599999999999994" customHeight="1" x14ac:dyDescent="0.3">
      <c r="A202" s="110" t="s">
        <v>84</v>
      </c>
      <c r="B202" s="395" t="s">
        <v>104</v>
      </c>
      <c r="C202" s="395"/>
      <c r="D202" s="395" t="s">
        <v>105</v>
      </c>
      <c r="E202" s="395"/>
      <c r="F202" s="395" t="s">
        <v>106</v>
      </c>
      <c r="G202" s="395"/>
    </row>
    <row r="203" spans="1:7" ht="18" x14ac:dyDescent="0.3">
      <c r="A203" s="110">
        <v>1</v>
      </c>
      <c r="B203" s="396">
        <v>2</v>
      </c>
      <c r="C203" s="397"/>
      <c r="D203" s="396">
        <v>3</v>
      </c>
      <c r="E203" s="397"/>
      <c r="F203" s="396">
        <v>4</v>
      </c>
      <c r="G203" s="397"/>
    </row>
    <row r="204" spans="1:7" ht="108" x14ac:dyDescent="0.3">
      <c r="A204" s="13" t="s">
        <v>27</v>
      </c>
      <c r="B204" s="395"/>
      <c r="C204" s="395"/>
      <c r="D204" s="395"/>
      <c r="E204" s="395"/>
      <c r="F204" s="398">
        <f>'иные субсидии 2024 год '!D60</f>
        <v>0</v>
      </c>
      <c r="G204" s="398"/>
    </row>
    <row r="205" spans="1:7" ht="18" x14ac:dyDescent="0.3">
      <c r="A205" s="13" t="s">
        <v>154</v>
      </c>
      <c r="B205" s="395"/>
      <c r="C205" s="395"/>
      <c r="D205" s="395"/>
      <c r="E205" s="395"/>
      <c r="F205" s="398"/>
      <c r="G205" s="398"/>
    </row>
    <row r="206" spans="1:7" ht="17.399999999999999" x14ac:dyDescent="0.3">
      <c r="A206" s="8"/>
    </row>
    <row r="207" spans="1:7" ht="18" x14ac:dyDescent="0.35">
      <c r="A207" s="9" t="s">
        <v>145</v>
      </c>
      <c r="B207" s="10">
        <v>323</v>
      </c>
    </row>
    <row r="208" spans="1:7" ht="15" x14ac:dyDescent="0.3">
      <c r="A208" s="11"/>
    </row>
    <row r="209" spans="1:7" ht="18" customHeight="1" x14ac:dyDescent="0.3">
      <c r="A209" s="280" t="s">
        <v>84</v>
      </c>
      <c r="B209" s="395" t="s">
        <v>104</v>
      </c>
      <c r="C209" s="395"/>
      <c r="D209" s="395" t="s">
        <v>105</v>
      </c>
      <c r="E209" s="395"/>
      <c r="F209" s="395" t="s">
        <v>106</v>
      </c>
      <c r="G209" s="395"/>
    </row>
    <row r="210" spans="1:7" ht="18" x14ac:dyDescent="0.3">
      <c r="A210" s="280">
        <v>1</v>
      </c>
      <c r="B210" s="396">
        <v>2</v>
      </c>
      <c r="C210" s="397"/>
      <c r="D210" s="396">
        <v>3</v>
      </c>
      <c r="E210" s="397"/>
      <c r="F210" s="396">
        <v>4</v>
      </c>
      <c r="G210" s="397"/>
    </row>
    <row r="211" spans="1:7" ht="18" x14ac:dyDescent="0.3">
      <c r="A211" s="13"/>
      <c r="B211" s="395"/>
      <c r="C211" s="395"/>
      <c r="D211" s="395"/>
      <c r="E211" s="395"/>
      <c r="F211" s="398">
        <f>'иные субсидии 2024 год '!D67</f>
        <v>0</v>
      </c>
      <c r="G211" s="398"/>
    </row>
    <row r="212" spans="1:7" ht="18" x14ac:dyDescent="0.3">
      <c r="A212" s="13" t="s">
        <v>154</v>
      </c>
      <c r="B212" s="395"/>
      <c r="C212" s="395"/>
      <c r="D212" s="395"/>
      <c r="E212" s="395"/>
      <c r="F212" s="398"/>
      <c r="G212" s="398"/>
    </row>
    <row r="213" spans="1:7" ht="17.399999999999999" x14ac:dyDescent="0.3">
      <c r="A213" s="8"/>
    </row>
    <row r="214" spans="1:7" ht="34.799999999999997" customHeight="1" x14ac:dyDescent="0.3">
      <c r="A214" s="409" t="s">
        <v>221</v>
      </c>
      <c r="B214" s="409"/>
      <c r="C214" s="409"/>
      <c r="D214" s="409"/>
      <c r="E214" s="409"/>
      <c r="F214" s="409"/>
      <c r="G214" s="409"/>
    </row>
    <row r="215" spans="1:7" ht="18" x14ac:dyDescent="0.35">
      <c r="A215" s="9" t="s">
        <v>143</v>
      </c>
      <c r="B215" s="10">
        <v>851</v>
      </c>
    </row>
    <row r="216" spans="1:7" ht="15" x14ac:dyDescent="0.3">
      <c r="A216" s="11"/>
    </row>
    <row r="217" spans="1:7" ht="126.6" customHeight="1" x14ac:dyDescent="0.3">
      <c r="A217" s="110" t="s">
        <v>84</v>
      </c>
      <c r="B217" s="395" t="s">
        <v>107</v>
      </c>
      <c r="C217" s="395"/>
      <c r="D217" s="395" t="s">
        <v>108</v>
      </c>
      <c r="E217" s="395"/>
      <c r="F217" s="395" t="s">
        <v>109</v>
      </c>
      <c r="G217" s="395"/>
    </row>
    <row r="218" spans="1:7" ht="18" x14ac:dyDescent="0.3">
      <c r="A218" s="110">
        <v>1</v>
      </c>
      <c r="B218" s="396">
        <v>2</v>
      </c>
      <c r="C218" s="397"/>
      <c r="D218" s="416">
        <v>3</v>
      </c>
      <c r="E218" s="417"/>
      <c r="F218" s="416">
        <v>4</v>
      </c>
      <c r="G218" s="417"/>
    </row>
    <row r="219" spans="1:7" ht="36" x14ac:dyDescent="0.3">
      <c r="A219" s="13" t="s">
        <v>110</v>
      </c>
      <c r="B219" s="416"/>
      <c r="C219" s="417"/>
      <c r="D219" s="416"/>
      <c r="E219" s="417"/>
      <c r="F219" s="418">
        <f>'иные субсидии 2024 год '!E70</f>
        <v>0</v>
      </c>
      <c r="G219" s="419"/>
    </row>
    <row r="220" spans="1:7" ht="36" x14ac:dyDescent="0.3">
      <c r="A220" s="13" t="s">
        <v>111</v>
      </c>
      <c r="B220" s="416"/>
      <c r="C220" s="417"/>
      <c r="D220" s="416"/>
      <c r="E220" s="417"/>
      <c r="F220" s="420"/>
      <c r="G220" s="421"/>
    </row>
    <row r="221" spans="1:7" ht="18" x14ac:dyDescent="0.3">
      <c r="A221" s="15"/>
      <c r="B221" s="16"/>
      <c r="C221" s="19"/>
      <c r="D221" s="20"/>
      <c r="E221" s="21"/>
      <c r="F221" s="21"/>
      <c r="G221" s="21"/>
    </row>
    <row r="222" spans="1:7" ht="18" x14ac:dyDescent="0.3">
      <c r="A222" s="9" t="s">
        <v>112</v>
      </c>
    </row>
    <row r="223" spans="1:7" ht="15" x14ac:dyDescent="0.3">
      <c r="A223" s="11"/>
    </row>
    <row r="224" spans="1:7" ht="36.6" customHeight="1" x14ac:dyDescent="0.3">
      <c r="A224" s="110" t="s">
        <v>84</v>
      </c>
      <c r="B224" s="395" t="s">
        <v>107</v>
      </c>
      <c r="C224" s="395"/>
      <c r="D224" s="395" t="s">
        <v>108</v>
      </c>
      <c r="E224" s="395"/>
      <c r="F224" s="395" t="s">
        <v>113</v>
      </c>
      <c r="G224" s="395"/>
    </row>
    <row r="225" spans="1:7" ht="18" x14ac:dyDescent="0.35">
      <c r="A225" s="110">
        <v>1</v>
      </c>
      <c r="B225" s="396">
        <v>2</v>
      </c>
      <c r="C225" s="397"/>
      <c r="D225" s="396">
        <v>3</v>
      </c>
      <c r="E225" s="397"/>
      <c r="F225" s="410">
        <v>4</v>
      </c>
      <c r="G225" s="411"/>
    </row>
    <row r="226" spans="1:7" ht="39" customHeight="1" x14ac:dyDescent="0.3">
      <c r="A226" s="13" t="s">
        <v>114</v>
      </c>
      <c r="B226" s="396" t="s">
        <v>115</v>
      </c>
      <c r="C226" s="397"/>
      <c r="D226" s="396" t="s">
        <v>115</v>
      </c>
      <c r="E226" s="397"/>
      <c r="F226" s="412">
        <f>'иные субсидии 2024 год '!D71</f>
        <v>0</v>
      </c>
      <c r="G226" s="422"/>
    </row>
    <row r="227" spans="1:7" ht="18" x14ac:dyDescent="0.3">
      <c r="A227" s="13" t="s">
        <v>116</v>
      </c>
      <c r="B227" s="416"/>
      <c r="C227" s="417"/>
      <c r="D227" s="416"/>
      <c r="E227" s="417"/>
      <c r="F227" s="416"/>
      <c r="G227" s="417"/>
    </row>
    <row r="228" spans="1:7" ht="18" x14ac:dyDescent="0.3">
      <c r="A228" s="9"/>
    </row>
    <row r="229" spans="1:7" ht="18" x14ac:dyDescent="0.3">
      <c r="A229" s="9" t="s">
        <v>117</v>
      </c>
    </row>
    <row r="230" spans="1:7" ht="15" x14ac:dyDescent="0.3">
      <c r="A230" s="11"/>
    </row>
    <row r="231" spans="1:7" ht="72.599999999999994" customHeight="1" x14ac:dyDescent="0.3">
      <c r="A231" s="110" t="s">
        <v>84</v>
      </c>
      <c r="B231" s="395" t="s">
        <v>107</v>
      </c>
      <c r="C231" s="395"/>
      <c r="D231" s="395" t="s">
        <v>108</v>
      </c>
      <c r="E231" s="395"/>
      <c r="F231" s="395" t="s">
        <v>113</v>
      </c>
      <c r="G231" s="395"/>
    </row>
    <row r="232" spans="1:7" ht="18" x14ac:dyDescent="0.35">
      <c r="A232" s="110">
        <v>1</v>
      </c>
      <c r="B232" s="396">
        <v>2</v>
      </c>
      <c r="C232" s="397"/>
      <c r="D232" s="396">
        <v>3</v>
      </c>
      <c r="E232" s="397"/>
      <c r="F232" s="410">
        <v>4</v>
      </c>
      <c r="G232" s="411"/>
    </row>
    <row r="233" spans="1:7" ht="49.05" customHeight="1" x14ac:dyDescent="0.3">
      <c r="A233" s="13" t="s">
        <v>153</v>
      </c>
      <c r="B233" s="396" t="s">
        <v>115</v>
      </c>
      <c r="C233" s="397"/>
      <c r="D233" s="396" t="s">
        <v>115</v>
      </c>
      <c r="E233" s="397"/>
      <c r="F233" s="412">
        <f>'иные субсидии 2024 год '!D72</f>
        <v>0</v>
      </c>
      <c r="G233" s="413"/>
    </row>
    <row r="234" spans="1:7" ht="15" customHeight="1" x14ac:dyDescent="0.3">
      <c r="A234" s="13" t="s">
        <v>116</v>
      </c>
      <c r="B234" s="416"/>
      <c r="C234" s="417"/>
      <c r="D234" s="416"/>
      <c r="E234" s="417"/>
      <c r="F234" s="423"/>
      <c r="G234" s="424"/>
    </row>
    <row r="235" spans="1:7" ht="17.399999999999999" x14ac:dyDescent="0.3">
      <c r="A235" s="8"/>
    </row>
    <row r="236" spans="1:7" ht="45" customHeight="1" x14ac:dyDescent="0.3">
      <c r="A236" s="409" t="s">
        <v>204</v>
      </c>
      <c r="B236" s="409"/>
      <c r="C236" s="409"/>
      <c r="D236" s="409"/>
      <c r="E236" s="409"/>
      <c r="F236" s="409"/>
      <c r="G236" s="409"/>
    </row>
    <row r="237" spans="1:7" ht="15.6" x14ac:dyDescent="0.3">
      <c r="A237" s="18"/>
    </row>
    <row r="238" spans="1:7" ht="18" x14ac:dyDescent="0.35">
      <c r="A238" s="9" t="s">
        <v>143</v>
      </c>
      <c r="B238" s="52" t="s">
        <v>205</v>
      </c>
      <c r="C238" s="51"/>
    </row>
    <row r="239" spans="1:7" ht="15" x14ac:dyDescent="0.3">
      <c r="A239" s="11"/>
    </row>
    <row r="240" spans="1:7" ht="67.95" customHeight="1" x14ac:dyDescent="0.3">
      <c r="A240" s="110" t="s">
        <v>84</v>
      </c>
      <c r="B240" s="395" t="s">
        <v>104</v>
      </c>
      <c r="C240" s="395"/>
      <c r="D240" s="395" t="s">
        <v>105</v>
      </c>
      <c r="E240" s="395"/>
      <c r="F240" s="395" t="s">
        <v>106</v>
      </c>
      <c r="G240" s="395"/>
    </row>
    <row r="241" spans="1:7" ht="18" x14ac:dyDescent="0.3">
      <c r="A241" s="110">
        <v>1</v>
      </c>
      <c r="B241" s="395">
        <v>2</v>
      </c>
      <c r="C241" s="395"/>
      <c r="D241" s="395">
        <v>3</v>
      </c>
      <c r="E241" s="395"/>
      <c r="F241" s="395">
        <v>4</v>
      </c>
      <c r="G241" s="395"/>
    </row>
    <row r="242" spans="1:7" ht="18" x14ac:dyDescent="0.3">
      <c r="A242" s="13"/>
      <c r="B242" s="425"/>
      <c r="C242" s="425"/>
      <c r="D242" s="425"/>
      <c r="E242" s="425"/>
      <c r="F242" s="426">
        <f>'иные субсидии 2024 год '!D78</f>
        <v>0</v>
      </c>
      <c r="G242" s="426"/>
    </row>
    <row r="243" spans="1:7" ht="18" x14ac:dyDescent="0.3">
      <c r="A243" s="13"/>
      <c r="B243" s="425"/>
      <c r="C243" s="425"/>
      <c r="D243" s="425"/>
      <c r="E243" s="425"/>
      <c r="F243" s="426"/>
      <c r="G243" s="426"/>
    </row>
    <row r="244" spans="1:7" ht="18" customHeight="1" x14ac:dyDescent="0.3">
      <c r="A244" s="8"/>
    </row>
    <row r="245" spans="1:7" ht="18" customHeight="1" x14ac:dyDescent="0.35">
      <c r="A245" s="9" t="s">
        <v>143</v>
      </c>
      <c r="B245" s="52" t="s">
        <v>206</v>
      </c>
      <c r="C245" s="51"/>
    </row>
    <row r="246" spans="1:7" ht="18" customHeight="1" x14ac:dyDescent="0.3">
      <c r="A246" s="11"/>
    </row>
    <row r="247" spans="1:7" ht="44.55" customHeight="1" x14ac:dyDescent="0.3">
      <c r="A247" s="110" t="s">
        <v>84</v>
      </c>
      <c r="B247" s="395" t="s">
        <v>104</v>
      </c>
      <c r="C247" s="395"/>
      <c r="D247" s="395" t="s">
        <v>105</v>
      </c>
      <c r="E247" s="395"/>
      <c r="F247" s="395" t="s">
        <v>106</v>
      </c>
      <c r="G247" s="395"/>
    </row>
    <row r="248" spans="1:7" ht="18" customHeight="1" x14ac:dyDescent="0.3">
      <c r="A248" s="110">
        <v>1</v>
      </c>
      <c r="B248" s="395">
        <v>2</v>
      </c>
      <c r="C248" s="395"/>
      <c r="D248" s="395">
        <v>3</v>
      </c>
      <c r="E248" s="395"/>
      <c r="F248" s="395">
        <v>4</v>
      </c>
      <c r="G248" s="395"/>
    </row>
    <row r="249" spans="1:7" ht="18" customHeight="1" x14ac:dyDescent="0.3">
      <c r="A249" s="13"/>
      <c r="B249" s="425"/>
      <c r="C249" s="425"/>
      <c r="D249" s="425"/>
      <c r="E249" s="425"/>
      <c r="F249" s="426">
        <f>'иные субсидии 2024 год '!D79</f>
        <v>0</v>
      </c>
      <c r="G249" s="426"/>
    </row>
    <row r="250" spans="1:7" ht="18" customHeight="1" x14ac:dyDescent="0.3">
      <c r="A250" s="13"/>
      <c r="B250" s="425"/>
      <c r="C250" s="425"/>
      <c r="D250" s="425"/>
      <c r="E250" s="425"/>
      <c r="F250" s="426"/>
      <c r="G250" s="426"/>
    </row>
    <row r="251" spans="1:7" ht="18" customHeight="1" x14ac:dyDescent="0.3">
      <c r="A251" s="8"/>
    </row>
    <row r="252" spans="1:7" ht="18" customHeight="1" x14ac:dyDescent="0.35">
      <c r="A252" s="9" t="s">
        <v>143</v>
      </c>
      <c r="B252" s="52" t="s">
        <v>207</v>
      </c>
      <c r="C252" s="51"/>
    </row>
    <row r="253" spans="1:7" ht="18" customHeight="1" x14ac:dyDescent="0.3">
      <c r="A253" s="11"/>
    </row>
    <row r="254" spans="1:7" ht="37.200000000000003" customHeight="1" x14ac:dyDescent="0.3">
      <c r="A254" s="110" t="s">
        <v>84</v>
      </c>
      <c r="B254" s="395" t="s">
        <v>104</v>
      </c>
      <c r="C254" s="395"/>
      <c r="D254" s="395" t="s">
        <v>105</v>
      </c>
      <c r="E254" s="395"/>
      <c r="F254" s="395" t="s">
        <v>106</v>
      </c>
      <c r="G254" s="395"/>
    </row>
    <row r="255" spans="1:7" ht="18" customHeight="1" x14ac:dyDescent="0.3">
      <c r="A255" s="110">
        <v>1</v>
      </c>
      <c r="B255" s="395">
        <v>2</v>
      </c>
      <c r="C255" s="395"/>
      <c r="D255" s="395">
        <v>3</v>
      </c>
      <c r="E255" s="395"/>
      <c r="F255" s="395">
        <v>4</v>
      </c>
      <c r="G255" s="395"/>
    </row>
    <row r="256" spans="1:7" ht="18" customHeight="1" x14ac:dyDescent="0.3">
      <c r="A256" s="13"/>
      <c r="B256" s="425"/>
      <c r="C256" s="425"/>
      <c r="D256" s="425"/>
      <c r="E256" s="425"/>
      <c r="F256" s="426">
        <f>'иные субсидии 2024 год '!D80</f>
        <v>0</v>
      </c>
      <c r="G256" s="426"/>
    </row>
    <row r="257" spans="1:7" ht="18" customHeight="1" x14ac:dyDescent="0.3">
      <c r="A257" s="13"/>
      <c r="B257" s="425"/>
      <c r="C257" s="425"/>
      <c r="D257" s="425"/>
      <c r="E257" s="425"/>
      <c r="F257" s="426"/>
      <c r="G257" s="426"/>
    </row>
    <row r="258" spans="1:7" ht="18" customHeight="1" x14ac:dyDescent="0.3">
      <c r="A258" s="15"/>
      <c r="B258" s="16"/>
      <c r="C258" s="16"/>
      <c r="D258" s="16"/>
      <c r="E258" s="16"/>
      <c r="F258" s="16"/>
      <c r="G258" s="16"/>
    </row>
    <row r="259" spans="1:7" ht="43.2" customHeight="1" x14ac:dyDescent="0.3">
      <c r="A259" s="409" t="s">
        <v>208</v>
      </c>
      <c r="B259" s="409"/>
      <c r="C259" s="409"/>
      <c r="D259" s="409"/>
      <c r="E259" s="409"/>
      <c r="F259" s="409"/>
      <c r="G259" s="409"/>
    </row>
    <row r="260" spans="1:7" ht="18" customHeight="1" x14ac:dyDescent="0.35">
      <c r="A260" s="9" t="s">
        <v>143</v>
      </c>
      <c r="B260" s="10">
        <v>853</v>
      </c>
    </row>
    <row r="261" spans="1:7" ht="18" customHeight="1" x14ac:dyDescent="0.3">
      <c r="A261" s="11"/>
    </row>
    <row r="262" spans="1:7" ht="54.6" customHeight="1" x14ac:dyDescent="0.3">
      <c r="A262" s="110" t="s">
        <v>84</v>
      </c>
      <c r="B262" s="395" t="s">
        <v>107</v>
      </c>
      <c r="C262" s="395"/>
      <c r="D262" s="395" t="s">
        <v>108</v>
      </c>
      <c r="E262" s="395"/>
      <c r="F262" s="395" t="s">
        <v>109</v>
      </c>
      <c r="G262" s="395"/>
    </row>
    <row r="263" spans="1:7" ht="18" customHeight="1" x14ac:dyDescent="0.3">
      <c r="A263" s="110">
        <v>1</v>
      </c>
      <c r="B263" s="395">
        <v>2</v>
      </c>
      <c r="C263" s="395"/>
      <c r="D263" s="395">
        <v>3</v>
      </c>
      <c r="E263" s="395"/>
      <c r="F263" s="395">
        <v>4</v>
      </c>
      <c r="G263" s="395"/>
    </row>
    <row r="264" spans="1:7" ht="18" customHeight="1" x14ac:dyDescent="0.3">
      <c r="A264" s="110"/>
      <c r="B264" s="396"/>
      <c r="C264" s="397"/>
      <c r="D264" s="396"/>
      <c r="E264" s="397"/>
      <c r="F264" s="396"/>
      <c r="G264" s="397"/>
    </row>
    <row r="265" spans="1:7" ht="18" customHeight="1" x14ac:dyDescent="0.3">
      <c r="A265" s="110" t="s">
        <v>240</v>
      </c>
      <c r="B265" s="396"/>
      <c r="C265" s="397"/>
      <c r="D265" s="396"/>
      <c r="E265" s="397"/>
      <c r="F265" s="399">
        <f>'иные субсидии 2024 год '!D73</f>
        <v>0</v>
      </c>
      <c r="G265" s="397"/>
    </row>
    <row r="266" spans="1:7" ht="18" customHeight="1" x14ac:dyDescent="0.3">
      <c r="A266" s="110"/>
      <c r="B266" s="396"/>
      <c r="C266" s="397"/>
      <c r="D266" s="396"/>
      <c r="E266" s="397"/>
      <c r="F266" s="396"/>
      <c r="G266" s="397"/>
    </row>
    <row r="267" spans="1:7" ht="18" customHeight="1" x14ac:dyDescent="0.3">
      <c r="A267" s="110" t="s">
        <v>241</v>
      </c>
      <c r="B267" s="396"/>
      <c r="C267" s="397"/>
      <c r="D267" s="396"/>
      <c r="E267" s="397"/>
      <c r="F267" s="399">
        <f>'иные субсидии 2024 год '!D74</f>
        <v>0</v>
      </c>
      <c r="G267" s="397"/>
    </row>
    <row r="268" spans="1:7" ht="18" customHeight="1" x14ac:dyDescent="0.3">
      <c r="A268" s="110"/>
      <c r="B268" s="396"/>
      <c r="C268" s="397"/>
      <c r="D268" s="396"/>
      <c r="E268" s="397"/>
      <c r="F268" s="396"/>
      <c r="G268" s="397"/>
    </row>
    <row r="269" spans="1:7" ht="18" customHeight="1" x14ac:dyDescent="0.3">
      <c r="A269" s="110" t="s">
        <v>242</v>
      </c>
      <c r="B269" s="396"/>
      <c r="C269" s="397"/>
      <c r="D269" s="396"/>
      <c r="E269" s="397"/>
      <c r="F269" s="399">
        <f>'иные субсидии 2024 год '!D75</f>
        <v>0</v>
      </c>
      <c r="G269" s="397"/>
    </row>
    <row r="270" spans="1:7" ht="18" customHeight="1" x14ac:dyDescent="0.3">
      <c r="A270" s="110"/>
      <c r="B270" s="396"/>
      <c r="C270" s="397"/>
      <c r="D270" s="396"/>
      <c r="E270" s="397"/>
      <c r="F270" s="396"/>
      <c r="G270" s="397"/>
    </row>
    <row r="271" spans="1:7" ht="18" customHeight="1" x14ac:dyDescent="0.3">
      <c r="A271" s="110" t="s">
        <v>243</v>
      </c>
      <c r="B271" s="396"/>
      <c r="C271" s="397"/>
      <c r="D271" s="396"/>
      <c r="E271" s="397"/>
      <c r="F271" s="399">
        <f>'иные субсидии 2024 год '!D82</f>
        <v>0</v>
      </c>
      <c r="G271" s="397"/>
    </row>
    <row r="272" spans="1:7" ht="18" customHeight="1" x14ac:dyDescent="0.3">
      <c r="A272" s="110"/>
      <c r="B272" s="396"/>
      <c r="C272" s="397"/>
      <c r="D272" s="396"/>
      <c r="E272" s="397"/>
      <c r="F272" s="396"/>
      <c r="G272" s="397"/>
    </row>
    <row r="273" spans="1:7" ht="18" customHeight="1" x14ac:dyDescent="0.3">
      <c r="A273" s="110" t="s">
        <v>244</v>
      </c>
      <c r="B273" s="396"/>
      <c r="C273" s="397"/>
      <c r="D273" s="396"/>
      <c r="E273" s="397"/>
      <c r="F273" s="399">
        <f>'иные субсидии 2024 год '!D87</f>
        <v>0</v>
      </c>
      <c r="G273" s="397"/>
    </row>
    <row r="274" spans="1:7" ht="18" customHeight="1" x14ac:dyDescent="0.3">
      <c r="A274" s="13"/>
      <c r="B274" s="425"/>
      <c r="C274" s="425"/>
      <c r="D274" s="425"/>
      <c r="E274" s="425"/>
      <c r="F274" s="426"/>
      <c r="G274" s="426"/>
    </row>
    <row r="275" spans="1:7" ht="18" customHeight="1" x14ac:dyDescent="0.3">
      <c r="A275" s="15"/>
      <c r="B275" s="16"/>
      <c r="C275" s="16"/>
      <c r="D275" s="16"/>
      <c r="E275" s="16"/>
      <c r="F275" s="16"/>
      <c r="G275" s="16"/>
    </row>
    <row r="276" spans="1:7" ht="28.95" customHeight="1" x14ac:dyDescent="0.3">
      <c r="A276" s="409" t="s">
        <v>209</v>
      </c>
      <c r="B276" s="409"/>
      <c r="C276" s="409"/>
      <c r="D276" s="409"/>
      <c r="E276" s="409"/>
      <c r="F276" s="409"/>
      <c r="G276" s="409"/>
    </row>
    <row r="277" spans="1:7" ht="41.4" customHeight="1" x14ac:dyDescent="0.3">
      <c r="A277" s="427" t="s">
        <v>210</v>
      </c>
      <c r="B277" s="427"/>
      <c r="C277" s="427"/>
      <c r="D277" s="427"/>
      <c r="E277" s="427"/>
      <c r="F277" s="427"/>
      <c r="G277" s="427"/>
    </row>
    <row r="278" spans="1:7" ht="17.399999999999999" x14ac:dyDescent="0.3">
      <c r="A278" s="117"/>
      <c r="B278" s="117"/>
      <c r="C278" s="117"/>
      <c r="D278" s="117"/>
      <c r="E278" s="117"/>
      <c r="F278" s="117"/>
      <c r="G278" s="117"/>
    </row>
    <row r="279" spans="1:7" ht="18" x14ac:dyDescent="0.3">
      <c r="A279" s="9" t="s">
        <v>143</v>
      </c>
      <c r="B279" s="19">
        <v>244</v>
      </c>
      <c r="C279" s="117"/>
      <c r="D279" s="117"/>
      <c r="E279" s="117"/>
      <c r="F279" s="117"/>
      <c r="G279" s="117"/>
    </row>
    <row r="280" spans="1:7" ht="17.399999999999999" x14ac:dyDescent="0.3">
      <c r="A280" s="22"/>
      <c r="B280" s="22"/>
      <c r="C280" s="22"/>
      <c r="D280" s="22"/>
      <c r="E280" s="22"/>
      <c r="F280" s="22"/>
      <c r="G280" s="22"/>
    </row>
    <row r="281" spans="1:7" ht="51.6" customHeight="1" x14ac:dyDescent="0.3">
      <c r="A281" s="110" t="s">
        <v>84</v>
      </c>
      <c r="B281" s="395" t="s">
        <v>158</v>
      </c>
      <c r="C281" s="395"/>
      <c r="D281" s="395" t="s">
        <v>120</v>
      </c>
      <c r="E281" s="395"/>
      <c r="F281" s="395" t="s">
        <v>159</v>
      </c>
      <c r="G281" s="395"/>
    </row>
    <row r="282" spans="1:7" ht="28.95" customHeight="1" x14ac:dyDescent="0.3">
      <c r="A282" s="110">
        <v>1</v>
      </c>
      <c r="B282" s="396">
        <v>2</v>
      </c>
      <c r="C282" s="397"/>
      <c r="D282" s="396">
        <v>3</v>
      </c>
      <c r="E282" s="397"/>
      <c r="F282" s="416">
        <v>4</v>
      </c>
      <c r="G282" s="417"/>
    </row>
    <row r="283" spans="1:7" ht="28.95" customHeight="1" x14ac:dyDescent="0.3">
      <c r="A283" s="13" t="s">
        <v>157</v>
      </c>
      <c r="B283" s="416"/>
      <c r="C283" s="417"/>
      <c r="D283" s="416"/>
      <c r="E283" s="417"/>
      <c r="F283" s="423">
        <f>'иные субсидии 2024 год '!D26</f>
        <v>0</v>
      </c>
      <c r="G283" s="424"/>
    </row>
    <row r="284" spans="1:7" ht="28.95" customHeight="1" x14ac:dyDescent="0.3">
      <c r="A284" s="13" t="s">
        <v>118</v>
      </c>
      <c r="B284" s="416"/>
      <c r="C284" s="417"/>
      <c r="D284" s="416"/>
      <c r="E284" s="417"/>
      <c r="F284" s="423"/>
      <c r="G284" s="424"/>
    </row>
    <row r="285" spans="1:7" ht="17.399999999999999" x14ac:dyDescent="0.3">
      <c r="A285" s="114"/>
      <c r="B285" s="114"/>
      <c r="C285" s="114"/>
      <c r="D285" s="114"/>
      <c r="E285" s="114"/>
      <c r="F285" s="114"/>
      <c r="G285" s="114"/>
    </row>
    <row r="286" spans="1:7" ht="24.6" customHeight="1" x14ac:dyDescent="0.3">
      <c r="A286" s="408" t="s">
        <v>211</v>
      </c>
      <c r="B286" s="408"/>
      <c r="C286" s="408"/>
      <c r="D286" s="408"/>
      <c r="E286" s="408"/>
      <c r="F286" s="408"/>
      <c r="G286" s="408"/>
    </row>
    <row r="287" spans="1:7" ht="18" x14ac:dyDescent="0.3">
      <c r="A287" s="9"/>
    </row>
    <row r="288" spans="1:7" ht="18" x14ac:dyDescent="0.35">
      <c r="A288" s="9" t="s">
        <v>143</v>
      </c>
      <c r="B288" s="10">
        <v>244</v>
      </c>
    </row>
    <row r="289" spans="1:7" ht="17.399999999999999" x14ac:dyDescent="0.3">
      <c r="A289" s="8"/>
    </row>
    <row r="290" spans="1:7" ht="72.599999999999994" customHeight="1" x14ac:dyDescent="0.3">
      <c r="A290" s="110" t="s">
        <v>84</v>
      </c>
      <c r="B290" s="395" t="s">
        <v>119</v>
      </c>
      <c r="C290" s="395"/>
      <c r="D290" s="395" t="s">
        <v>120</v>
      </c>
      <c r="E290" s="395"/>
      <c r="F290" s="395" t="s">
        <v>183</v>
      </c>
      <c r="G290" s="395"/>
    </row>
    <row r="291" spans="1:7" ht="18" x14ac:dyDescent="0.3">
      <c r="A291" s="110">
        <v>1</v>
      </c>
      <c r="B291" s="396">
        <v>2</v>
      </c>
      <c r="C291" s="397"/>
      <c r="D291" s="396">
        <v>3</v>
      </c>
      <c r="E291" s="397"/>
      <c r="F291" s="416">
        <v>4</v>
      </c>
      <c r="G291" s="417"/>
    </row>
    <row r="292" spans="1:7" ht="18" x14ac:dyDescent="0.3">
      <c r="A292" s="13" t="s">
        <v>121</v>
      </c>
      <c r="B292" s="416"/>
      <c r="C292" s="417"/>
      <c r="D292" s="416"/>
      <c r="E292" s="417"/>
      <c r="F292" s="423">
        <f>'иные субсидии 2024 год '!D29</f>
        <v>0</v>
      </c>
      <c r="G292" s="424"/>
    </row>
    <row r="293" spans="1:7" ht="18" x14ac:dyDescent="0.3">
      <c r="A293" s="13" t="s">
        <v>122</v>
      </c>
      <c r="B293" s="416"/>
      <c r="C293" s="417"/>
      <c r="D293" s="416"/>
      <c r="E293" s="417"/>
      <c r="F293" s="423"/>
      <c r="G293" s="424"/>
    </row>
    <row r="294" spans="1:7" ht="18" x14ac:dyDescent="0.3">
      <c r="A294" s="13" t="s">
        <v>118</v>
      </c>
      <c r="B294" s="416"/>
      <c r="C294" s="417"/>
      <c r="D294" s="416"/>
      <c r="E294" s="417"/>
      <c r="F294" s="423"/>
      <c r="G294" s="424"/>
    </row>
    <row r="295" spans="1:7" ht="15" x14ac:dyDescent="0.3">
      <c r="A295" s="23"/>
    </row>
    <row r="296" spans="1:7" ht="17.399999999999999" x14ac:dyDescent="0.3">
      <c r="A296" s="408" t="s">
        <v>212</v>
      </c>
      <c r="B296" s="408"/>
      <c r="C296" s="408"/>
      <c r="D296" s="408"/>
      <c r="E296" s="408"/>
      <c r="F296" s="408"/>
      <c r="G296" s="408"/>
    </row>
    <row r="297" spans="1:7" ht="18" x14ac:dyDescent="0.3">
      <c r="A297" s="9"/>
    </row>
    <row r="298" spans="1:7" ht="18" x14ac:dyDescent="0.35">
      <c r="A298" s="9" t="s">
        <v>143</v>
      </c>
      <c r="B298" s="10">
        <v>244</v>
      </c>
    </row>
    <row r="299" spans="1:7" ht="17.399999999999999" x14ac:dyDescent="0.3">
      <c r="A299" s="8"/>
    </row>
    <row r="300" spans="1:7" ht="54.6" customHeight="1" x14ac:dyDescent="0.3">
      <c r="A300" s="110" t="s">
        <v>84</v>
      </c>
      <c r="B300" s="395" t="s">
        <v>123</v>
      </c>
      <c r="C300" s="395"/>
      <c r="D300" s="395" t="s">
        <v>91</v>
      </c>
      <c r="E300" s="395"/>
      <c r="F300" s="395" t="s">
        <v>183</v>
      </c>
      <c r="G300" s="395"/>
    </row>
    <row r="301" spans="1:7" ht="18" x14ac:dyDescent="0.3">
      <c r="A301" s="110">
        <v>1</v>
      </c>
      <c r="B301" s="396">
        <v>2</v>
      </c>
      <c r="C301" s="397"/>
      <c r="D301" s="396">
        <v>3</v>
      </c>
      <c r="E301" s="397"/>
      <c r="F301" s="396">
        <v>4</v>
      </c>
      <c r="G301" s="397"/>
    </row>
    <row r="302" spans="1:7" ht="18" x14ac:dyDescent="0.3">
      <c r="A302" s="13"/>
      <c r="B302" s="396"/>
      <c r="C302" s="397"/>
      <c r="D302" s="396"/>
      <c r="E302" s="397"/>
      <c r="F302" s="399">
        <f>'иные субсидии 2024 год '!D32</f>
        <v>0</v>
      </c>
      <c r="G302" s="400"/>
    </row>
    <row r="303" spans="1:7" ht="18" x14ac:dyDescent="0.3">
      <c r="A303" s="13" t="s">
        <v>118</v>
      </c>
      <c r="B303" s="396"/>
      <c r="C303" s="397"/>
      <c r="D303" s="396"/>
      <c r="E303" s="397"/>
      <c r="F303" s="399"/>
      <c r="G303" s="400"/>
    </row>
    <row r="304" spans="1:7" ht="17.399999999999999" x14ac:dyDescent="0.3">
      <c r="A304" s="8"/>
    </row>
    <row r="305" spans="1:7" ht="17.399999999999999" x14ac:dyDescent="0.3">
      <c r="A305" s="408" t="s">
        <v>213</v>
      </c>
      <c r="B305" s="408"/>
      <c r="C305" s="408"/>
      <c r="D305" s="408"/>
      <c r="E305" s="408"/>
      <c r="F305" s="408"/>
      <c r="G305" s="408"/>
    </row>
    <row r="306" spans="1:7" ht="18" x14ac:dyDescent="0.3">
      <c r="A306" s="9"/>
    </row>
    <row r="307" spans="1:7" ht="18" x14ac:dyDescent="0.35">
      <c r="A307" s="9" t="s">
        <v>143</v>
      </c>
      <c r="B307" s="10" t="s">
        <v>303</v>
      </c>
    </row>
    <row r="308" spans="1:7" ht="17.399999999999999" x14ac:dyDescent="0.3">
      <c r="A308" s="8"/>
    </row>
    <row r="309" spans="1:7" ht="54.6" customHeight="1" x14ac:dyDescent="0.3">
      <c r="A309" s="110" t="s">
        <v>84</v>
      </c>
      <c r="B309" s="395" t="s">
        <v>124</v>
      </c>
      <c r="C309" s="395"/>
      <c r="D309" s="395" t="s">
        <v>125</v>
      </c>
      <c r="E309" s="395"/>
      <c r="F309" s="395" t="s">
        <v>92</v>
      </c>
      <c r="G309" s="395"/>
    </row>
    <row r="310" spans="1:7" ht="18" x14ac:dyDescent="0.3">
      <c r="A310" s="110">
        <v>1</v>
      </c>
      <c r="B310" s="396">
        <v>2</v>
      </c>
      <c r="C310" s="397"/>
      <c r="D310" s="396">
        <v>3</v>
      </c>
      <c r="E310" s="397"/>
      <c r="F310" s="396">
        <v>4</v>
      </c>
      <c r="G310" s="397"/>
    </row>
    <row r="311" spans="1:7" ht="54" x14ac:dyDescent="0.3">
      <c r="A311" s="13" t="s">
        <v>18</v>
      </c>
      <c r="B311" s="396"/>
      <c r="C311" s="397"/>
      <c r="D311" s="396"/>
      <c r="E311" s="397"/>
      <c r="F311" s="399">
        <f>'иные субсидии 2024 год '!D35</f>
        <v>0</v>
      </c>
      <c r="G311" s="400"/>
    </row>
    <row r="312" spans="1:7" ht="36" x14ac:dyDescent="0.3">
      <c r="A312" s="13" t="s">
        <v>19</v>
      </c>
      <c r="B312" s="396"/>
      <c r="C312" s="397"/>
      <c r="D312" s="396"/>
      <c r="E312" s="397"/>
      <c r="F312" s="399">
        <f>'иные субсидии 2024 год '!D36</f>
        <v>0</v>
      </c>
      <c r="G312" s="400"/>
    </row>
    <row r="313" spans="1:7" ht="72" x14ac:dyDescent="0.3">
      <c r="A313" s="13" t="s">
        <v>20</v>
      </c>
      <c r="B313" s="396"/>
      <c r="C313" s="397"/>
      <c r="D313" s="396"/>
      <c r="E313" s="397"/>
      <c r="F313" s="399">
        <f>'иные субсидии 2024 год '!D37</f>
        <v>0</v>
      </c>
      <c r="G313" s="400"/>
    </row>
    <row r="314" spans="1:7" ht="72" x14ac:dyDescent="0.3">
      <c r="A314" s="13" t="s">
        <v>21</v>
      </c>
      <c r="B314" s="396"/>
      <c r="C314" s="397"/>
      <c r="D314" s="396"/>
      <c r="E314" s="397"/>
      <c r="F314" s="399">
        <f>'иные субсидии 2024 год '!D38</f>
        <v>0</v>
      </c>
      <c r="G314" s="400"/>
    </row>
    <row r="315" spans="1:7" ht="54" x14ac:dyDescent="0.3">
      <c r="A315" s="24" t="s">
        <v>22</v>
      </c>
      <c r="B315" s="396"/>
      <c r="C315" s="397"/>
      <c r="D315" s="396"/>
      <c r="E315" s="397"/>
      <c r="F315" s="399">
        <f>'иные субсидии 2024 год '!D39</f>
        <v>0</v>
      </c>
      <c r="G315" s="400"/>
    </row>
    <row r="316" spans="1:7" ht="54" x14ac:dyDescent="0.3">
      <c r="A316" s="24" t="s">
        <v>306</v>
      </c>
      <c r="B316" s="396"/>
      <c r="C316" s="397"/>
      <c r="D316" s="396"/>
      <c r="E316" s="397"/>
      <c r="F316" s="399">
        <f>'иные субсидии 2024 год '!D40</f>
        <v>0</v>
      </c>
      <c r="G316" s="400"/>
    </row>
    <row r="317" spans="1:7" ht="18" x14ac:dyDescent="0.3">
      <c r="A317" s="25"/>
      <c r="B317" s="26"/>
      <c r="C317" s="26"/>
      <c r="D317" s="26"/>
      <c r="E317" s="26"/>
      <c r="F317" s="26"/>
      <c r="G317" s="26"/>
    </row>
    <row r="318" spans="1:7" ht="17.399999999999999" x14ac:dyDescent="0.3">
      <c r="A318" s="428" t="s">
        <v>214</v>
      </c>
      <c r="B318" s="428"/>
      <c r="C318" s="428"/>
      <c r="D318" s="428"/>
      <c r="E318" s="428"/>
      <c r="F318" s="428"/>
      <c r="G318" s="428"/>
    </row>
    <row r="319" spans="1:7" ht="17.399999999999999" x14ac:dyDescent="0.3">
      <c r="A319" s="118"/>
      <c r="B319" s="118"/>
      <c r="C319" s="118"/>
      <c r="D319" s="118"/>
      <c r="E319" s="118"/>
      <c r="F319" s="118"/>
      <c r="G319" s="118"/>
    </row>
    <row r="320" spans="1:7" ht="18" x14ac:dyDescent="0.35">
      <c r="A320" s="9" t="s">
        <v>143</v>
      </c>
      <c r="B320" s="10">
        <v>244</v>
      </c>
    </row>
    <row r="321" spans="1:7" ht="17.399999999999999" x14ac:dyDescent="0.3">
      <c r="A321" s="8"/>
    </row>
    <row r="322" spans="1:7" ht="49.05" customHeight="1" x14ac:dyDescent="0.3">
      <c r="A322" s="110" t="s">
        <v>84</v>
      </c>
      <c r="B322" s="395" t="s">
        <v>126</v>
      </c>
      <c r="C322" s="395"/>
      <c r="D322" s="395" t="s">
        <v>146</v>
      </c>
      <c r="E322" s="395"/>
      <c r="F322" s="395" t="s">
        <v>127</v>
      </c>
      <c r="G322" s="395"/>
    </row>
    <row r="323" spans="1:7" ht="18" x14ac:dyDescent="0.3">
      <c r="A323" s="110">
        <v>1</v>
      </c>
      <c r="B323" s="396">
        <v>2</v>
      </c>
      <c r="C323" s="397"/>
      <c r="D323" s="396">
        <v>3</v>
      </c>
      <c r="E323" s="397"/>
      <c r="F323" s="396">
        <v>4</v>
      </c>
      <c r="G323" s="397"/>
    </row>
    <row r="324" spans="1:7" ht="36" x14ac:dyDescent="0.3">
      <c r="A324" s="13" t="s">
        <v>128</v>
      </c>
      <c r="B324" s="396"/>
      <c r="C324" s="397"/>
      <c r="D324" s="396"/>
      <c r="E324" s="397"/>
      <c r="F324" s="399">
        <f>'иные субсидии 2024 год '!D41</f>
        <v>0</v>
      </c>
      <c r="G324" s="400"/>
    </row>
    <row r="325" spans="1:7" ht="18" x14ac:dyDescent="0.3">
      <c r="A325" s="13" t="s">
        <v>116</v>
      </c>
      <c r="B325" s="396"/>
      <c r="C325" s="397"/>
      <c r="D325" s="396"/>
      <c r="E325" s="397"/>
      <c r="F325" s="399"/>
      <c r="G325" s="400"/>
    </row>
    <row r="326" spans="1:7" ht="18" x14ac:dyDescent="0.3">
      <c r="A326" s="27"/>
      <c r="B326" s="26"/>
      <c r="C326" s="26"/>
      <c r="D326" s="26"/>
      <c r="E326" s="26"/>
      <c r="F326" s="26"/>
      <c r="G326" s="26"/>
    </row>
    <row r="327" spans="1:7" ht="39" customHeight="1" x14ac:dyDescent="0.3">
      <c r="A327" s="427" t="s">
        <v>215</v>
      </c>
      <c r="B327" s="427"/>
      <c r="C327" s="427"/>
      <c r="D327" s="427"/>
      <c r="E327" s="427"/>
      <c r="F327" s="427"/>
      <c r="G327" s="427"/>
    </row>
    <row r="328" spans="1:7" ht="18" x14ac:dyDescent="0.3">
      <c r="A328" s="9"/>
    </row>
    <row r="329" spans="1:7" ht="18" x14ac:dyDescent="0.35">
      <c r="A329" s="9" t="s">
        <v>143</v>
      </c>
      <c r="B329" s="10">
        <v>243</v>
      </c>
    </row>
    <row r="330" spans="1:7" ht="17.399999999999999" x14ac:dyDescent="0.3">
      <c r="A330" s="8"/>
    </row>
    <row r="331" spans="1:7" ht="39.6" customHeight="1" x14ac:dyDescent="0.3">
      <c r="A331" s="395" t="s">
        <v>84</v>
      </c>
      <c r="B331" s="395"/>
      <c r="C331" s="395"/>
      <c r="D331" s="395" t="s">
        <v>129</v>
      </c>
      <c r="E331" s="395"/>
      <c r="F331" s="395" t="s">
        <v>130</v>
      </c>
      <c r="G331" s="395"/>
    </row>
    <row r="332" spans="1:7" ht="18" x14ac:dyDescent="0.35">
      <c r="A332" s="395">
        <v>1</v>
      </c>
      <c r="B332" s="395"/>
      <c r="C332" s="395"/>
      <c r="D332" s="410">
        <v>2</v>
      </c>
      <c r="E332" s="411"/>
      <c r="F332" s="410">
        <v>3</v>
      </c>
      <c r="G332" s="411"/>
    </row>
    <row r="333" spans="1:7" ht="43.2" customHeight="1" x14ac:dyDescent="0.3">
      <c r="A333" s="429" t="s">
        <v>161</v>
      </c>
      <c r="B333" s="429"/>
      <c r="C333" s="429"/>
      <c r="D333" s="430"/>
      <c r="E333" s="431"/>
      <c r="F333" s="412">
        <f>'иные субсидии 2024 год '!D43</f>
        <v>5107868</v>
      </c>
      <c r="G333" s="413"/>
    </row>
    <row r="334" spans="1:7" ht="18" x14ac:dyDescent="0.3">
      <c r="A334" s="404" t="s">
        <v>118</v>
      </c>
      <c r="B334" s="405"/>
      <c r="C334" s="406"/>
      <c r="D334" s="430"/>
      <c r="E334" s="431"/>
      <c r="F334" s="414"/>
      <c r="G334" s="415"/>
    </row>
    <row r="335" spans="1:7" ht="18" x14ac:dyDescent="0.3">
      <c r="A335" s="28"/>
      <c r="B335" s="28"/>
      <c r="C335" s="28"/>
      <c r="D335" s="17"/>
      <c r="E335" s="17"/>
      <c r="F335" s="17"/>
      <c r="G335" s="17"/>
    </row>
    <row r="336" spans="1:7" ht="18" x14ac:dyDescent="0.35">
      <c r="A336" s="9" t="s">
        <v>143</v>
      </c>
      <c r="B336" s="10">
        <v>244</v>
      </c>
    </row>
    <row r="337" spans="1:7" ht="17.399999999999999" x14ac:dyDescent="0.3">
      <c r="A337" s="8"/>
    </row>
    <row r="338" spans="1:7" ht="43.8" customHeight="1" x14ac:dyDescent="0.3">
      <c r="A338" s="395" t="s">
        <v>84</v>
      </c>
      <c r="B338" s="395"/>
      <c r="C338" s="395"/>
      <c r="D338" s="395" t="s">
        <v>129</v>
      </c>
      <c r="E338" s="395"/>
      <c r="F338" s="395" t="s">
        <v>130</v>
      </c>
      <c r="G338" s="395"/>
    </row>
    <row r="339" spans="1:7" ht="18" x14ac:dyDescent="0.35">
      <c r="A339" s="395">
        <v>1</v>
      </c>
      <c r="B339" s="395"/>
      <c r="C339" s="395"/>
      <c r="D339" s="410">
        <v>2</v>
      </c>
      <c r="E339" s="411"/>
      <c r="F339" s="410">
        <v>3</v>
      </c>
      <c r="G339" s="411"/>
    </row>
    <row r="340" spans="1:7" ht="34.200000000000003" customHeight="1" x14ac:dyDescent="0.3">
      <c r="A340" s="429" t="s">
        <v>131</v>
      </c>
      <c r="B340" s="429"/>
      <c r="C340" s="429"/>
      <c r="D340" s="430"/>
      <c r="E340" s="431"/>
      <c r="F340" s="412">
        <f>'иные субсидии 2024 год '!D44</f>
        <v>0</v>
      </c>
      <c r="G340" s="413"/>
    </row>
    <row r="341" spans="1:7" ht="34.200000000000003" customHeight="1" x14ac:dyDescent="0.3">
      <c r="A341" s="429" t="s">
        <v>132</v>
      </c>
      <c r="B341" s="429"/>
      <c r="C341" s="429"/>
      <c r="D341" s="430"/>
      <c r="E341" s="431"/>
      <c r="F341" s="414"/>
      <c r="G341" s="415"/>
    </row>
    <row r="342" spans="1:7" ht="34.200000000000003" customHeight="1" x14ac:dyDescent="0.3">
      <c r="A342" s="429" t="s">
        <v>133</v>
      </c>
      <c r="B342" s="429"/>
      <c r="C342" s="429"/>
      <c r="D342" s="430"/>
      <c r="E342" s="431"/>
      <c r="F342" s="414"/>
      <c r="G342" s="415"/>
    </row>
    <row r="343" spans="1:7" ht="34.200000000000003" customHeight="1" x14ac:dyDescent="0.3">
      <c r="A343" s="429" t="s">
        <v>134</v>
      </c>
      <c r="B343" s="429"/>
      <c r="C343" s="429"/>
      <c r="D343" s="430"/>
      <c r="E343" s="431"/>
      <c r="F343" s="414"/>
      <c r="G343" s="415"/>
    </row>
    <row r="344" spans="1:7" ht="18" x14ac:dyDescent="0.3">
      <c r="A344" s="404" t="s">
        <v>118</v>
      </c>
      <c r="B344" s="405"/>
      <c r="C344" s="406"/>
      <c r="D344" s="430"/>
      <c r="E344" s="431"/>
      <c r="F344" s="414"/>
      <c r="G344" s="415"/>
    </row>
    <row r="345" spans="1:7" ht="18" x14ac:dyDescent="0.3">
      <c r="A345" s="29"/>
    </row>
    <row r="346" spans="1:7" ht="17.399999999999999" x14ac:dyDescent="0.3">
      <c r="A346" s="408" t="s">
        <v>216</v>
      </c>
      <c r="B346" s="408"/>
      <c r="C346" s="408"/>
      <c r="D346" s="408"/>
      <c r="E346" s="408"/>
      <c r="F346" s="408"/>
      <c r="G346" s="408"/>
    </row>
    <row r="347" spans="1:7" ht="18" x14ac:dyDescent="0.3">
      <c r="A347" s="9"/>
    </row>
    <row r="348" spans="1:7" ht="18" x14ac:dyDescent="0.35">
      <c r="A348" s="9" t="s">
        <v>143</v>
      </c>
      <c r="B348" s="10">
        <v>243</v>
      </c>
    </row>
    <row r="349" spans="1:7" ht="17.399999999999999" x14ac:dyDescent="0.3">
      <c r="A349" s="8"/>
    </row>
    <row r="350" spans="1:7" ht="28.95" customHeight="1" x14ac:dyDescent="0.3">
      <c r="A350" s="395" t="s">
        <v>84</v>
      </c>
      <c r="B350" s="395"/>
      <c r="C350" s="395"/>
      <c r="D350" s="395" t="s">
        <v>135</v>
      </c>
      <c r="E350" s="395"/>
      <c r="F350" s="395" t="s">
        <v>136</v>
      </c>
      <c r="G350" s="395"/>
    </row>
    <row r="351" spans="1:7" ht="18" x14ac:dyDescent="0.35">
      <c r="A351" s="396">
        <v>1</v>
      </c>
      <c r="B351" s="403"/>
      <c r="C351" s="397"/>
      <c r="D351" s="410">
        <v>2</v>
      </c>
      <c r="E351" s="411"/>
      <c r="F351" s="410">
        <v>3</v>
      </c>
      <c r="G351" s="411"/>
    </row>
    <row r="352" spans="1:7" ht="38.4" customHeight="1" x14ac:dyDescent="0.3">
      <c r="A352" s="404" t="s">
        <v>160</v>
      </c>
      <c r="B352" s="405"/>
      <c r="C352" s="406"/>
      <c r="D352" s="430"/>
      <c r="E352" s="431"/>
      <c r="F352" s="412">
        <f>'иные субсидии 2024 год '!D49</f>
        <v>0</v>
      </c>
      <c r="G352" s="413"/>
    </row>
    <row r="353" spans="1:7" ht="18" x14ac:dyDescent="0.3">
      <c r="A353" s="404" t="s">
        <v>118</v>
      </c>
      <c r="B353" s="405"/>
      <c r="C353" s="406"/>
      <c r="D353" s="430"/>
      <c r="E353" s="431"/>
      <c r="F353" s="414"/>
      <c r="G353" s="415"/>
    </row>
    <row r="354" spans="1:7" ht="18" x14ac:dyDescent="0.3">
      <c r="A354" s="28"/>
      <c r="B354" s="28"/>
      <c r="C354" s="28"/>
      <c r="D354" s="17"/>
      <c r="E354" s="17"/>
      <c r="F354" s="17"/>
      <c r="G354" s="17"/>
    </row>
    <row r="355" spans="1:7" ht="18" x14ac:dyDescent="0.35">
      <c r="A355" s="9" t="s">
        <v>143</v>
      </c>
      <c r="B355" s="10">
        <v>244</v>
      </c>
    </row>
    <row r="356" spans="1:7" ht="17.399999999999999" x14ac:dyDescent="0.3">
      <c r="A356" s="8"/>
    </row>
    <row r="357" spans="1:7" ht="30" customHeight="1" x14ac:dyDescent="0.3">
      <c r="A357" s="395" t="s">
        <v>84</v>
      </c>
      <c r="B357" s="395"/>
      <c r="C357" s="395"/>
      <c r="D357" s="395" t="s">
        <v>135</v>
      </c>
      <c r="E357" s="395"/>
      <c r="F357" s="395" t="s">
        <v>136</v>
      </c>
      <c r="G357" s="395"/>
    </row>
    <row r="358" spans="1:7" ht="18" x14ac:dyDescent="0.35">
      <c r="A358" s="396">
        <v>1</v>
      </c>
      <c r="B358" s="403"/>
      <c r="C358" s="397"/>
      <c r="D358" s="410">
        <v>2</v>
      </c>
      <c r="E358" s="411"/>
      <c r="F358" s="410">
        <v>3</v>
      </c>
      <c r="G358" s="411"/>
    </row>
    <row r="359" spans="1:7" ht="18" x14ac:dyDescent="0.3">
      <c r="A359" s="404" t="s">
        <v>137</v>
      </c>
      <c r="B359" s="405"/>
      <c r="C359" s="406"/>
      <c r="D359" s="430"/>
      <c r="E359" s="431"/>
      <c r="F359" s="412">
        <f>'иные субсидии 2024 год '!D50</f>
        <v>0</v>
      </c>
      <c r="G359" s="413"/>
    </row>
    <row r="360" spans="1:7" ht="18" x14ac:dyDescent="0.3">
      <c r="A360" s="404" t="s">
        <v>138</v>
      </c>
      <c r="B360" s="405"/>
      <c r="C360" s="406"/>
      <c r="D360" s="430"/>
      <c r="E360" s="431"/>
      <c r="F360" s="412"/>
      <c r="G360" s="413"/>
    </row>
    <row r="361" spans="1:7" ht="18" x14ac:dyDescent="0.3">
      <c r="A361" s="404" t="s">
        <v>139</v>
      </c>
      <c r="B361" s="405"/>
      <c r="C361" s="406"/>
      <c r="D361" s="430"/>
      <c r="E361" s="431"/>
      <c r="F361" s="414"/>
      <c r="G361" s="415"/>
    </row>
    <row r="362" spans="1:7" ht="18" x14ac:dyDescent="0.3">
      <c r="A362" s="404" t="s">
        <v>118</v>
      </c>
      <c r="B362" s="405"/>
      <c r="C362" s="406"/>
      <c r="D362" s="430"/>
      <c r="E362" s="431"/>
      <c r="F362" s="414"/>
      <c r="G362" s="415"/>
    </row>
    <row r="363" spans="1:7" ht="17.399999999999999" x14ac:dyDescent="0.3">
      <c r="A363" s="8"/>
    </row>
    <row r="364" spans="1:7" ht="17.399999999999999" x14ac:dyDescent="0.3">
      <c r="A364" s="408" t="s">
        <v>217</v>
      </c>
      <c r="B364" s="408"/>
      <c r="C364" s="408"/>
      <c r="D364" s="408"/>
      <c r="E364" s="408"/>
      <c r="F364" s="408"/>
      <c r="G364" s="408"/>
    </row>
    <row r="365" spans="1:7" ht="18" x14ac:dyDescent="0.3">
      <c r="A365" s="9"/>
    </row>
    <row r="366" spans="1:7" ht="18" x14ac:dyDescent="0.35">
      <c r="A366" s="9" t="s">
        <v>143</v>
      </c>
      <c r="B366" s="10">
        <v>244</v>
      </c>
    </row>
    <row r="367" spans="1:7" ht="17.399999999999999" x14ac:dyDescent="0.3">
      <c r="A367" s="8"/>
    </row>
    <row r="368" spans="1:7" ht="36" customHeight="1" x14ac:dyDescent="0.3">
      <c r="A368" s="396" t="s">
        <v>84</v>
      </c>
      <c r="B368" s="397"/>
      <c r="C368" s="396" t="s">
        <v>135</v>
      </c>
      <c r="D368" s="397"/>
      <c r="E368" s="396" t="s">
        <v>136</v>
      </c>
      <c r="F368" s="403"/>
      <c r="G368" s="397"/>
    </row>
    <row r="369" spans="1:7" ht="18" x14ac:dyDescent="0.35">
      <c r="A369" s="396">
        <v>1</v>
      </c>
      <c r="B369" s="397"/>
      <c r="C369" s="396">
        <v>2</v>
      </c>
      <c r="D369" s="397"/>
      <c r="E369" s="410">
        <v>3</v>
      </c>
      <c r="F369" s="434"/>
      <c r="G369" s="411"/>
    </row>
    <row r="370" spans="1:7" ht="18" x14ac:dyDescent="0.3">
      <c r="A370" s="404" t="s">
        <v>25</v>
      </c>
      <c r="B370" s="406"/>
      <c r="C370" s="396"/>
      <c r="D370" s="397"/>
      <c r="E370" s="414">
        <f>'иные субсидии 2024 год '!D51</f>
        <v>0</v>
      </c>
      <c r="F370" s="436"/>
      <c r="G370" s="415"/>
    </row>
    <row r="371" spans="1:7" ht="18" x14ac:dyDescent="0.3">
      <c r="A371" s="404" t="s">
        <v>118</v>
      </c>
      <c r="B371" s="406"/>
      <c r="C371" s="396"/>
      <c r="D371" s="397"/>
      <c r="E371" s="414"/>
      <c r="F371" s="436"/>
      <c r="G371" s="415"/>
    </row>
    <row r="372" spans="1:7" ht="15" x14ac:dyDescent="0.3">
      <c r="A372" s="23"/>
    </row>
    <row r="373" spans="1:7" ht="43.2" customHeight="1" x14ac:dyDescent="0.3">
      <c r="A373" s="409" t="s">
        <v>218</v>
      </c>
      <c r="B373" s="409"/>
      <c r="C373" s="409"/>
      <c r="D373" s="409"/>
      <c r="E373" s="409"/>
      <c r="F373" s="409"/>
      <c r="G373" s="409"/>
    </row>
    <row r="374" spans="1:7" ht="18" x14ac:dyDescent="0.3">
      <c r="A374" s="29"/>
    </row>
    <row r="375" spans="1:7" ht="18" x14ac:dyDescent="0.35">
      <c r="A375" s="9" t="s">
        <v>143</v>
      </c>
      <c r="B375" s="10">
        <v>244</v>
      </c>
    </row>
    <row r="376" spans="1:7" ht="17.399999999999999" x14ac:dyDescent="0.3">
      <c r="A376" s="8"/>
    </row>
    <row r="377" spans="1:7" ht="54.6" customHeight="1" x14ac:dyDescent="0.3">
      <c r="A377" s="110" t="s">
        <v>84</v>
      </c>
      <c r="B377" s="395" t="s">
        <v>140</v>
      </c>
      <c r="C377" s="395"/>
      <c r="D377" s="395" t="s">
        <v>141</v>
      </c>
      <c r="E377" s="395"/>
      <c r="F377" s="395" t="s">
        <v>147</v>
      </c>
      <c r="G377" s="395"/>
    </row>
    <row r="378" spans="1:7" ht="18" x14ac:dyDescent="0.3">
      <c r="A378" s="110">
        <v>1</v>
      </c>
      <c r="B378" s="396">
        <v>2</v>
      </c>
      <c r="C378" s="397"/>
      <c r="D378" s="396">
        <v>3</v>
      </c>
      <c r="E378" s="397"/>
      <c r="F378" s="396">
        <v>4</v>
      </c>
      <c r="G378" s="397"/>
    </row>
    <row r="379" spans="1:7" ht="18" x14ac:dyDescent="0.3">
      <c r="A379" s="110"/>
      <c r="B379" s="396"/>
      <c r="C379" s="397"/>
      <c r="D379" s="396"/>
      <c r="E379" s="397"/>
      <c r="F379" s="399"/>
      <c r="G379" s="400"/>
    </row>
    <row r="380" spans="1:7" ht="18" x14ac:dyDescent="0.3">
      <c r="A380" s="116" t="s">
        <v>243</v>
      </c>
      <c r="B380" s="396"/>
      <c r="C380" s="397"/>
      <c r="D380" s="396"/>
      <c r="E380" s="397"/>
      <c r="F380" s="399">
        <f>'иные субсидии 2024 год '!D77</f>
        <v>0</v>
      </c>
      <c r="G380" s="400"/>
    </row>
    <row r="381" spans="1:7" ht="18" x14ac:dyDescent="0.3">
      <c r="A381" s="116"/>
      <c r="B381" s="396"/>
      <c r="C381" s="397"/>
      <c r="D381" s="396"/>
      <c r="E381" s="397"/>
      <c r="F381" s="399"/>
      <c r="G381" s="400"/>
    </row>
    <row r="382" spans="1:7" ht="18" x14ac:dyDescent="0.3">
      <c r="A382" s="13" t="s">
        <v>244</v>
      </c>
      <c r="B382" s="396"/>
      <c r="C382" s="397"/>
      <c r="D382" s="396"/>
      <c r="E382" s="397"/>
      <c r="F382" s="399">
        <f>'иные субсидии 2024 год '!D84</f>
        <v>0</v>
      </c>
      <c r="G382" s="400"/>
    </row>
    <row r="383" spans="1:7" ht="17.399999999999999" x14ac:dyDescent="0.3">
      <c r="A383" s="8"/>
    </row>
    <row r="384" spans="1:7" ht="17.399999999999999" x14ac:dyDescent="0.3">
      <c r="A384" s="408" t="s">
        <v>219</v>
      </c>
      <c r="B384" s="408"/>
      <c r="C384" s="408"/>
      <c r="D384" s="408"/>
      <c r="E384" s="408"/>
      <c r="F384" s="408"/>
      <c r="G384" s="408"/>
    </row>
    <row r="385" spans="1:7" ht="18" x14ac:dyDescent="0.3">
      <c r="A385" s="9"/>
    </row>
    <row r="386" spans="1:7" ht="18" x14ac:dyDescent="0.35">
      <c r="A386" s="9" t="s">
        <v>143</v>
      </c>
      <c r="B386" s="10">
        <v>244</v>
      </c>
    </row>
    <row r="387" spans="1:7" ht="17.399999999999999" x14ac:dyDescent="0.3">
      <c r="A387" s="8"/>
    </row>
    <row r="388" spans="1:7" ht="54.6" customHeight="1" x14ac:dyDescent="0.3">
      <c r="A388" s="110" t="s">
        <v>84</v>
      </c>
      <c r="B388" s="395" t="s">
        <v>140</v>
      </c>
      <c r="C388" s="395"/>
      <c r="D388" s="395" t="s">
        <v>141</v>
      </c>
      <c r="E388" s="395"/>
      <c r="F388" s="395" t="s">
        <v>148</v>
      </c>
      <c r="G388" s="395"/>
    </row>
    <row r="389" spans="1:7" ht="18" x14ac:dyDescent="0.3">
      <c r="A389" s="110">
        <v>1</v>
      </c>
      <c r="B389" s="396">
        <v>2</v>
      </c>
      <c r="C389" s="397"/>
      <c r="D389" s="396">
        <v>3</v>
      </c>
      <c r="E389" s="397"/>
      <c r="F389" s="396">
        <v>4</v>
      </c>
      <c r="G389" s="397"/>
    </row>
    <row r="390" spans="1:7" ht="36" x14ac:dyDescent="0.3">
      <c r="A390" s="13" t="s">
        <v>142</v>
      </c>
      <c r="B390" s="396"/>
      <c r="C390" s="397"/>
      <c r="D390" s="396"/>
      <c r="E390" s="397"/>
      <c r="F390" s="399">
        <f>'иные субсидии 2024 год '!D90</f>
        <v>0</v>
      </c>
      <c r="G390" s="400"/>
    </row>
    <row r="391" spans="1:7" ht="18" x14ac:dyDescent="0.3">
      <c r="A391" s="13" t="s">
        <v>118</v>
      </c>
      <c r="B391" s="396"/>
      <c r="C391" s="397"/>
      <c r="D391" s="396"/>
      <c r="E391" s="397"/>
      <c r="F391" s="399"/>
      <c r="G391" s="400"/>
    </row>
    <row r="392" spans="1:7" ht="17.399999999999999" x14ac:dyDescent="0.3">
      <c r="A392" s="8"/>
    </row>
    <row r="393" spans="1:7" ht="28.2" customHeight="1" x14ac:dyDescent="0.3">
      <c r="A393" s="408" t="s">
        <v>245</v>
      </c>
      <c r="B393" s="408"/>
      <c r="C393" s="408"/>
      <c r="D393" s="408"/>
      <c r="E393" s="408"/>
      <c r="F393" s="408"/>
      <c r="G393" s="408"/>
    </row>
    <row r="394" spans="1:7" ht="18" x14ac:dyDescent="0.3">
      <c r="A394" s="9"/>
    </row>
    <row r="395" spans="1:7" ht="18" x14ac:dyDescent="0.35">
      <c r="A395" s="9" t="s">
        <v>143</v>
      </c>
      <c r="B395" s="10">
        <v>244</v>
      </c>
    </row>
    <row r="396" spans="1:7" ht="17.399999999999999" x14ac:dyDescent="0.3">
      <c r="A396" s="8"/>
    </row>
    <row r="397" spans="1:7" ht="37.950000000000003" customHeight="1" x14ac:dyDescent="0.3">
      <c r="A397" s="110" t="s">
        <v>84</v>
      </c>
      <c r="B397" s="395" t="s">
        <v>140</v>
      </c>
      <c r="C397" s="395"/>
      <c r="D397" s="395" t="s">
        <v>141</v>
      </c>
      <c r="E397" s="395"/>
      <c r="F397" s="395" t="s">
        <v>148</v>
      </c>
      <c r="G397" s="395"/>
    </row>
    <row r="398" spans="1:7" ht="18" x14ac:dyDescent="0.3">
      <c r="A398" s="110">
        <v>1</v>
      </c>
      <c r="B398" s="396">
        <v>2</v>
      </c>
      <c r="C398" s="397"/>
      <c r="D398" s="396">
        <v>3</v>
      </c>
      <c r="E398" s="397"/>
      <c r="F398" s="396">
        <v>4</v>
      </c>
      <c r="G398" s="397"/>
    </row>
    <row r="399" spans="1:7" ht="18" x14ac:dyDescent="0.3">
      <c r="A399" s="13"/>
      <c r="B399" s="396"/>
      <c r="C399" s="397"/>
      <c r="D399" s="396"/>
      <c r="E399" s="397"/>
      <c r="F399" s="399">
        <f>'иные субсидии 2024 год '!D91</f>
        <v>0</v>
      </c>
      <c r="G399" s="400"/>
    </row>
    <row r="400" spans="1:7" ht="18" x14ac:dyDescent="0.3">
      <c r="A400" s="13" t="s">
        <v>118</v>
      </c>
      <c r="B400" s="396"/>
      <c r="C400" s="397"/>
      <c r="D400" s="396"/>
      <c r="E400" s="397"/>
      <c r="F400" s="399"/>
      <c r="G400" s="400"/>
    </row>
    <row r="401" spans="1:7" ht="17.399999999999999" x14ac:dyDescent="0.3">
      <c r="A401" s="8"/>
    </row>
    <row r="402" spans="1:7" ht="31.95" customHeight="1" x14ac:dyDescent="0.3">
      <c r="A402" s="409" t="s">
        <v>246</v>
      </c>
      <c r="B402" s="409"/>
      <c r="C402" s="409"/>
      <c r="D402" s="409"/>
      <c r="E402" s="409"/>
      <c r="F402" s="409"/>
      <c r="G402" s="409"/>
    </row>
    <row r="403" spans="1:7" ht="18" x14ac:dyDescent="0.3">
      <c r="A403" s="9"/>
    </row>
    <row r="404" spans="1:7" ht="18" x14ac:dyDescent="0.35">
      <c r="A404" s="9" t="s">
        <v>143</v>
      </c>
      <c r="B404" s="10">
        <v>244</v>
      </c>
    </row>
    <row r="405" spans="1:7" ht="17.399999999999999" x14ac:dyDescent="0.3">
      <c r="A405" s="8"/>
    </row>
    <row r="406" spans="1:7" ht="54.6" customHeight="1" x14ac:dyDescent="0.3">
      <c r="A406" s="110" t="s">
        <v>84</v>
      </c>
      <c r="B406" s="395" t="s">
        <v>140</v>
      </c>
      <c r="C406" s="395"/>
      <c r="D406" s="395" t="s">
        <v>141</v>
      </c>
      <c r="E406" s="395"/>
      <c r="F406" s="395" t="s">
        <v>148</v>
      </c>
      <c r="G406" s="395"/>
    </row>
    <row r="407" spans="1:7" ht="18" x14ac:dyDescent="0.3">
      <c r="A407" s="110">
        <v>1</v>
      </c>
      <c r="B407" s="396">
        <v>2</v>
      </c>
      <c r="C407" s="397"/>
      <c r="D407" s="396">
        <v>3</v>
      </c>
      <c r="E407" s="397"/>
      <c r="F407" s="396">
        <v>4</v>
      </c>
      <c r="G407" s="397"/>
    </row>
    <row r="408" spans="1:7" ht="18" x14ac:dyDescent="0.3">
      <c r="A408" s="13"/>
      <c r="B408" s="416"/>
      <c r="C408" s="417"/>
      <c r="D408" s="416"/>
      <c r="E408" s="417"/>
      <c r="F408" s="423"/>
      <c r="G408" s="424"/>
    </row>
    <row r="409" spans="1:7" ht="18" x14ac:dyDescent="0.3">
      <c r="A409" s="13" t="s">
        <v>232</v>
      </c>
      <c r="B409" s="416"/>
      <c r="C409" s="417"/>
      <c r="D409" s="416"/>
      <c r="E409" s="417"/>
      <c r="F409" s="423">
        <f>'иные субсидии 2024 год '!D94</f>
        <v>0</v>
      </c>
      <c r="G409" s="424"/>
    </row>
    <row r="410" spans="1:7" ht="18" x14ac:dyDescent="0.3">
      <c r="A410" s="13"/>
      <c r="B410" s="416"/>
      <c r="C410" s="417"/>
      <c r="D410" s="416"/>
      <c r="E410" s="417"/>
      <c r="F410" s="423"/>
      <c r="G410" s="424"/>
    </row>
    <row r="411" spans="1:7" ht="18" x14ac:dyDescent="0.3">
      <c r="A411" s="13" t="s">
        <v>233</v>
      </c>
      <c r="B411" s="416"/>
      <c r="C411" s="417"/>
      <c r="D411" s="416"/>
      <c r="E411" s="417"/>
      <c r="F411" s="423">
        <f>'иные субсидии 2024 год '!D95</f>
        <v>0</v>
      </c>
      <c r="G411" s="424"/>
    </row>
    <row r="412" spans="1:7" ht="18" x14ac:dyDescent="0.3">
      <c r="A412" s="13"/>
      <c r="B412" s="416"/>
      <c r="C412" s="417"/>
      <c r="D412" s="416"/>
      <c r="E412" s="417"/>
      <c r="F412" s="423"/>
      <c r="G412" s="424"/>
    </row>
    <row r="413" spans="1:7" ht="18" x14ac:dyDescent="0.3">
      <c r="A413" s="13" t="s">
        <v>234</v>
      </c>
      <c r="B413" s="416"/>
      <c r="C413" s="417"/>
      <c r="D413" s="416"/>
      <c r="E413" s="417"/>
      <c r="F413" s="423">
        <f>'иные субсидии 2024 год '!D96</f>
        <v>0</v>
      </c>
      <c r="G413" s="424"/>
    </row>
    <row r="414" spans="1:7" ht="18" x14ac:dyDescent="0.3">
      <c r="A414" s="13"/>
      <c r="B414" s="416"/>
      <c r="C414" s="417"/>
      <c r="D414" s="416"/>
      <c r="E414" s="417"/>
      <c r="F414" s="423"/>
      <c r="G414" s="424"/>
    </row>
    <row r="415" spans="1:7" ht="18" x14ac:dyDescent="0.3">
      <c r="A415" s="13" t="s">
        <v>235</v>
      </c>
      <c r="B415" s="416"/>
      <c r="C415" s="417"/>
      <c r="D415" s="416"/>
      <c r="E415" s="417"/>
      <c r="F415" s="423">
        <f>'иные субсидии 2024 год '!D97</f>
        <v>0</v>
      </c>
      <c r="G415" s="424"/>
    </row>
    <row r="416" spans="1:7" ht="18" x14ac:dyDescent="0.3">
      <c r="A416" s="13"/>
      <c r="B416" s="416"/>
      <c r="C416" s="417"/>
      <c r="D416" s="416"/>
      <c r="E416" s="417"/>
      <c r="F416" s="423"/>
      <c r="G416" s="424"/>
    </row>
    <row r="417" spans="1:7" ht="18" x14ac:dyDescent="0.3">
      <c r="A417" s="13" t="s">
        <v>236</v>
      </c>
      <c r="B417" s="416"/>
      <c r="C417" s="417"/>
      <c r="D417" s="416"/>
      <c r="E417" s="417"/>
      <c r="F417" s="423">
        <f>'иные субсидии 2024 год '!D100</f>
        <v>0</v>
      </c>
      <c r="G417" s="424"/>
    </row>
    <row r="418" spans="1:7" ht="18" x14ac:dyDescent="0.3">
      <c r="A418" s="13"/>
      <c r="B418" s="416"/>
      <c r="C418" s="417"/>
      <c r="D418" s="416"/>
      <c r="E418" s="417"/>
      <c r="F418" s="423"/>
      <c r="G418" s="424"/>
    </row>
    <row r="419" spans="1:7" ht="18" x14ac:dyDescent="0.3">
      <c r="A419" s="13" t="s">
        <v>237</v>
      </c>
      <c r="B419" s="416"/>
      <c r="C419" s="417"/>
      <c r="D419" s="416"/>
      <c r="E419" s="417"/>
      <c r="F419" s="423">
        <f>'иные субсидии 2024 год '!D101</f>
        <v>0</v>
      </c>
      <c r="G419" s="424"/>
    </row>
    <row r="420" spans="1:7" ht="18" x14ac:dyDescent="0.3">
      <c r="A420" s="13"/>
      <c r="B420" s="416"/>
      <c r="C420" s="417"/>
      <c r="D420" s="416"/>
      <c r="E420" s="417"/>
      <c r="F420" s="423"/>
      <c r="G420" s="424"/>
    </row>
    <row r="421" spans="1:7" ht="18" x14ac:dyDescent="0.3">
      <c r="A421" s="13" t="s">
        <v>290</v>
      </c>
      <c r="B421" s="416"/>
      <c r="C421" s="417"/>
      <c r="D421" s="416"/>
      <c r="E421" s="417"/>
      <c r="F421" s="423">
        <f>'иные субсидии 2024 год '!D101</f>
        <v>0</v>
      </c>
      <c r="G421" s="424"/>
    </row>
    <row r="422" spans="1:7" ht="18" x14ac:dyDescent="0.3">
      <c r="A422" s="13"/>
      <c r="B422" s="210"/>
      <c r="C422" s="211"/>
      <c r="D422" s="210"/>
      <c r="E422" s="211"/>
      <c r="F422" s="212"/>
      <c r="G422" s="213"/>
    </row>
    <row r="423" spans="1:7" ht="18" x14ac:dyDescent="0.3">
      <c r="A423" s="13" t="s">
        <v>238</v>
      </c>
      <c r="B423" s="416"/>
      <c r="C423" s="417"/>
      <c r="D423" s="416"/>
      <c r="E423" s="417"/>
      <c r="F423" s="423">
        <f>'иные субсидии 2024 год '!D103</f>
        <v>0</v>
      </c>
      <c r="G423" s="424"/>
    </row>
    <row r="424" spans="1:7" ht="18" x14ac:dyDescent="0.3">
      <c r="A424" s="15"/>
      <c r="B424" s="16"/>
      <c r="C424" s="16"/>
      <c r="D424" s="16"/>
      <c r="E424" s="16"/>
      <c r="F424" s="82"/>
      <c r="G424" s="82"/>
    </row>
    <row r="425" spans="1:7" ht="17.399999999999999" customHeight="1" x14ac:dyDescent="0.3">
      <c r="A425" s="437" t="s">
        <v>291</v>
      </c>
      <c r="B425" s="437"/>
      <c r="C425" s="437"/>
      <c r="D425" s="437"/>
      <c r="E425" s="437"/>
      <c r="F425" s="437"/>
      <c r="G425" s="437"/>
    </row>
    <row r="426" spans="1:7" ht="17.399999999999999" x14ac:dyDescent="0.3">
      <c r="A426" s="214"/>
      <c r="B426" s="214"/>
      <c r="C426" s="214"/>
      <c r="D426" s="214"/>
      <c r="E426" s="214"/>
      <c r="F426" s="214"/>
      <c r="G426" s="214"/>
    </row>
    <row r="427" spans="1:7" ht="18" x14ac:dyDescent="0.35">
      <c r="A427" s="9" t="s">
        <v>143</v>
      </c>
      <c r="B427" s="10">
        <v>244</v>
      </c>
    </row>
    <row r="428" spans="1:7" ht="17.399999999999999" x14ac:dyDescent="0.3">
      <c r="A428" s="214"/>
      <c r="B428" s="214"/>
      <c r="C428" s="214"/>
      <c r="D428" s="214"/>
      <c r="E428" s="214"/>
      <c r="F428" s="214"/>
      <c r="G428" s="214"/>
    </row>
    <row r="429" spans="1:7" ht="18" customHeight="1" x14ac:dyDescent="0.3">
      <c r="A429" s="215" t="s">
        <v>84</v>
      </c>
      <c r="B429" s="395" t="s">
        <v>140</v>
      </c>
      <c r="C429" s="395"/>
      <c r="D429" s="395" t="s">
        <v>141</v>
      </c>
      <c r="E429" s="395"/>
      <c r="F429" s="395" t="s">
        <v>148</v>
      </c>
      <c r="G429" s="395"/>
    </row>
    <row r="430" spans="1:7" ht="18" x14ac:dyDescent="0.3">
      <c r="A430" s="215">
        <v>1</v>
      </c>
      <c r="B430" s="396">
        <v>2</v>
      </c>
      <c r="C430" s="397"/>
      <c r="D430" s="396">
        <v>3</v>
      </c>
      <c r="E430" s="397"/>
      <c r="F430" s="396">
        <v>4</v>
      </c>
      <c r="G430" s="397"/>
    </row>
    <row r="431" spans="1:7" ht="18" x14ac:dyDescent="0.3">
      <c r="A431" s="13"/>
      <c r="B431" s="416"/>
      <c r="C431" s="417"/>
      <c r="D431" s="416"/>
      <c r="E431" s="417"/>
      <c r="F431" s="423"/>
      <c r="G431" s="424"/>
    </row>
    <row r="432" spans="1:7" ht="18" x14ac:dyDescent="0.3">
      <c r="A432" s="13" t="s">
        <v>292</v>
      </c>
      <c r="B432" s="416"/>
      <c r="C432" s="417"/>
      <c r="D432" s="416"/>
      <c r="E432" s="417"/>
      <c r="F432" s="399">
        <f>B432*D432</f>
        <v>0</v>
      </c>
      <c r="G432" s="400"/>
    </row>
    <row r="433" spans="1:7" ht="18" x14ac:dyDescent="0.3">
      <c r="A433" s="15"/>
      <c r="B433" s="16"/>
      <c r="C433" s="16"/>
      <c r="D433" s="16"/>
      <c r="E433" s="16"/>
      <c r="F433" s="86"/>
      <c r="G433" s="86"/>
    </row>
    <row r="434" spans="1:7" ht="17.399999999999999" customHeight="1" x14ac:dyDescent="0.3">
      <c r="A434" s="437" t="s">
        <v>346</v>
      </c>
      <c r="B434" s="437"/>
      <c r="C434" s="437"/>
      <c r="D434" s="437"/>
      <c r="E434" s="437"/>
      <c r="F434" s="437"/>
      <c r="G434" s="437"/>
    </row>
    <row r="435" spans="1:7" ht="17.399999999999999" x14ac:dyDescent="0.3">
      <c r="A435" s="312"/>
      <c r="B435" s="312"/>
      <c r="C435" s="312"/>
      <c r="D435" s="312"/>
      <c r="E435" s="312"/>
      <c r="F435" s="312"/>
      <c r="G435" s="312"/>
    </row>
    <row r="436" spans="1:7" ht="18" x14ac:dyDescent="0.35">
      <c r="A436" s="9" t="s">
        <v>143</v>
      </c>
      <c r="B436" s="10">
        <v>244</v>
      </c>
    </row>
    <row r="437" spans="1:7" ht="17.399999999999999" x14ac:dyDescent="0.3">
      <c r="A437" s="312"/>
      <c r="B437" s="312"/>
      <c r="C437" s="312"/>
      <c r="D437" s="312"/>
      <c r="E437" s="312"/>
      <c r="F437" s="312"/>
      <c r="G437" s="312"/>
    </row>
    <row r="438" spans="1:7" ht="18" customHeight="1" x14ac:dyDescent="0.3">
      <c r="A438" s="311" t="s">
        <v>84</v>
      </c>
      <c r="B438" s="395" t="s">
        <v>347</v>
      </c>
      <c r="C438" s="395"/>
      <c r="D438" s="395" t="s">
        <v>348</v>
      </c>
      <c r="E438" s="395"/>
      <c r="F438" s="395" t="s">
        <v>349</v>
      </c>
      <c r="G438" s="395"/>
    </row>
    <row r="439" spans="1:7" ht="18" x14ac:dyDescent="0.3">
      <c r="A439" s="311">
        <v>1</v>
      </c>
      <c r="B439" s="396">
        <v>2</v>
      </c>
      <c r="C439" s="397"/>
      <c r="D439" s="396">
        <v>3</v>
      </c>
      <c r="E439" s="397"/>
      <c r="F439" s="396">
        <v>4</v>
      </c>
      <c r="G439" s="397"/>
    </row>
    <row r="440" spans="1:7" ht="18" x14ac:dyDescent="0.3">
      <c r="A440" s="13"/>
      <c r="B440" s="416"/>
      <c r="C440" s="417"/>
      <c r="D440" s="416"/>
      <c r="E440" s="417"/>
      <c r="F440" s="423"/>
      <c r="G440" s="424"/>
    </row>
    <row r="441" spans="1:7" ht="18" x14ac:dyDescent="0.3">
      <c r="A441" s="13" t="s">
        <v>292</v>
      </c>
      <c r="B441" s="416"/>
      <c r="C441" s="417"/>
      <c r="D441" s="416"/>
      <c r="E441" s="417"/>
      <c r="F441" s="399">
        <f>B441*D441</f>
        <v>0</v>
      </c>
      <c r="G441" s="400"/>
    </row>
    <row r="442" spans="1:7" ht="18" x14ac:dyDescent="0.3">
      <c r="A442" s="15"/>
      <c r="B442" s="16"/>
      <c r="C442" s="16"/>
      <c r="D442" s="16"/>
      <c r="E442" s="16"/>
      <c r="F442" s="82"/>
      <c r="G442" s="82"/>
    </row>
    <row r="443" spans="1:7" ht="17.399999999999999" customHeight="1" x14ac:dyDescent="0.3">
      <c r="A443" s="437" t="s">
        <v>323</v>
      </c>
      <c r="B443" s="437"/>
      <c r="C443" s="437"/>
      <c r="D443" s="437"/>
      <c r="E443" s="437"/>
      <c r="F443" s="437"/>
      <c r="G443" s="437"/>
    </row>
    <row r="444" spans="1:7" ht="17.399999999999999" x14ac:dyDescent="0.3">
      <c r="A444" s="251"/>
      <c r="B444" s="251"/>
      <c r="C444" s="251"/>
      <c r="D444" s="251"/>
      <c r="E444" s="251"/>
      <c r="F444" s="251"/>
      <c r="G444" s="251"/>
    </row>
    <row r="445" spans="1:7" ht="18" x14ac:dyDescent="0.35">
      <c r="A445" s="9" t="s">
        <v>143</v>
      </c>
      <c r="B445" s="10">
        <v>613</v>
      </c>
    </row>
    <row r="446" spans="1:7" ht="17.399999999999999" x14ac:dyDescent="0.3">
      <c r="A446" s="251"/>
      <c r="B446" s="251"/>
      <c r="C446" s="251"/>
      <c r="D446" s="251"/>
      <c r="E446" s="251"/>
      <c r="F446" s="251"/>
      <c r="G446" s="251"/>
    </row>
    <row r="447" spans="1:7" ht="18" customHeight="1" x14ac:dyDescent="0.3">
      <c r="A447" s="250" t="s">
        <v>84</v>
      </c>
      <c r="B447" s="395" t="s">
        <v>324</v>
      </c>
      <c r="C447" s="395"/>
      <c r="D447" s="395" t="s">
        <v>321</v>
      </c>
      <c r="E447" s="395"/>
      <c r="F447" s="395" t="s">
        <v>322</v>
      </c>
      <c r="G447" s="395"/>
    </row>
    <row r="448" spans="1:7" ht="18" x14ac:dyDescent="0.3">
      <c r="A448" s="250">
        <v>1</v>
      </c>
      <c r="B448" s="396">
        <v>2</v>
      </c>
      <c r="C448" s="397"/>
      <c r="D448" s="396">
        <v>3</v>
      </c>
      <c r="E448" s="397"/>
      <c r="F448" s="396">
        <v>4</v>
      </c>
      <c r="G448" s="397"/>
    </row>
    <row r="449" spans="1:7" ht="18" x14ac:dyDescent="0.3">
      <c r="A449" s="13"/>
      <c r="B449" s="416"/>
      <c r="C449" s="417"/>
      <c r="D449" s="416"/>
      <c r="E449" s="417"/>
      <c r="F449" s="423"/>
      <c r="G449" s="424"/>
    </row>
    <row r="450" spans="1:7" ht="18" x14ac:dyDescent="0.3">
      <c r="A450" s="13" t="s">
        <v>292</v>
      </c>
      <c r="B450" s="416"/>
      <c r="C450" s="417"/>
      <c r="D450" s="416"/>
      <c r="E450" s="417"/>
      <c r="F450" s="399">
        <f>B450*D450</f>
        <v>0</v>
      </c>
      <c r="G450" s="400"/>
    </row>
    <row r="451" spans="1:7" ht="18" x14ac:dyDescent="0.3">
      <c r="A451" s="29"/>
    </row>
    <row r="452" spans="1:7" ht="36" x14ac:dyDescent="0.35">
      <c r="A452" s="29" t="s">
        <v>149</v>
      </c>
      <c r="B452" s="10"/>
      <c r="C452" s="373"/>
      <c r="D452" s="373"/>
      <c r="E452" s="10"/>
      <c r="F452" s="373" t="s">
        <v>266</v>
      </c>
      <c r="G452" s="373"/>
    </row>
    <row r="453" spans="1:7" ht="18" x14ac:dyDescent="0.35">
      <c r="A453" s="29"/>
      <c r="B453" s="10"/>
      <c r="C453" s="380" t="s">
        <v>53</v>
      </c>
      <c r="D453" s="380"/>
      <c r="E453" s="10"/>
      <c r="F453" s="380" t="s">
        <v>54</v>
      </c>
      <c r="G453" s="380"/>
    </row>
    <row r="454" spans="1:7" ht="18" x14ac:dyDescent="0.35">
      <c r="A454" s="29"/>
      <c r="B454" s="10"/>
      <c r="C454" s="108"/>
      <c r="D454" s="108"/>
      <c r="E454" s="10"/>
      <c r="F454" s="108"/>
      <c r="G454" s="108"/>
    </row>
    <row r="455" spans="1:7" ht="54" x14ac:dyDescent="0.35">
      <c r="A455" s="29" t="s">
        <v>150</v>
      </c>
      <c r="B455" s="10"/>
      <c r="C455" s="373"/>
      <c r="D455" s="373"/>
      <c r="E455" s="10"/>
      <c r="F455" s="373" t="s">
        <v>267</v>
      </c>
      <c r="G455" s="373"/>
    </row>
    <row r="456" spans="1:7" ht="18" x14ac:dyDescent="0.35">
      <c r="A456" s="29"/>
      <c r="B456" s="10"/>
      <c r="C456" s="380" t="s">
        <v>53</v>
      </c>
      <c r="D456" s="380"/>
      <c r="E456" s="10"/>
      <c r="F456" s="380" t="s">
        <v>54</v>
      </c>
      <c r="G456" s="380"/>
    </row>
    <row r="457" spans="1:7" ht="18" x14ac:dyDescent="0.35">
      <c r="A457" s="29"/>
      <c r="B457" s="10"/>
      <c r="C457" s="108"/>
      <c r="D457" s="108"/>
      <c r="E457" s="10"/>
      <c r="F457" s="108"/>
      <c r="G457" s="108"/>
    </row>
    <row r="458" spans="1:7" ht="18" x14ac:dyDescent="0.35">
      <c r="A458" s="29" t="s">
        <v>151</v>
      </c>
      <c r="B458" s="10"/>
      <c r="C458" s="373"/>
      <c r="D458" s="373"/>
      <c r="E458" s="10"/>
      <c r="F458" s="373" t="s">
        <v>267</v>
      </c>
      <c r="G458" s="373"/>
    </row>
    <row r="459" spans="1:7" ht="18" x14ac:dyDescent="0.35">
      <c r="A459" s="29"/>
      <c r="B459" s="10"/>
      <c r="C459" s="380" t="s">
        <v>53</v>
      </c>
      <c r="D459" s="380"/>
      <c r="E459" s="10"/>
      <c r="F459" s="380" t="s">
        <v>54</v>
      </c>
      <c r="G459" s="380"/>
    </row>
    <row r="460" spans="1:7" ht="18" x14ac:dyDescent="0.35">
      <c r="A460" s="29" t="s">
        <v>152</v>
      </c>
      <c r="B460" s="10"/>
      <c r="C460" s="10"/>
      <c r="D460" s="10"/>
      <c r="E460" s="10"/>
      <c r="F460" s="10"/>
      <c r="G460" s="10"/>
    </row>
    <row r="461" spans="1:7" ht="18" x14ac:dyDescent="0.35">
      <c r="A461" s="381" t="s">
        <v>44</v>
      </c>
      <c r="B461" s="381"/>
      <c r="C461" s="10"/>
      <c r="D461" s="10"/>
      <c r="E461" s="10"/>
      <c r="F461" s="10"/>
      <c r="G461" s="10"/>
    </row>
  </sheetData>
  <mergeCells count="674">
    <mergeCell ref="B441:C441"/>
    <mergeCell ref="D441:E441"/>
    <mergeCell ref="F441:G441"/>
    <mergeCell ref="A434:G434"/>
    <mergeCell ref="B438:C438"/>
    <mergeCell ref="D438:E438"/>
    <mergeCell ref="F438:G438"/>
    <mergeCell ref="B439:C439"/>
    <mergeCell ref="D439:E439"/>
    <mergeCell ref="F439:G439"/>
    <mergeCell ref="B440:C440"/>
    <mergeCell ref="D440:E440"/>
    <mergeCell ref="F440:G440"/>
    <mergeCell ref="B450:C450"/>
    <mergeCell ref="D450:E450"/>
    <mergeCell ref="F450:G450"/>
    <mergeCell ref="A443:G443"/>
    <mergeCell ref="B447:C447"/>
    <mergeCell ref="D447:E447"/>
    <mergeCell ref="F447:G447"/>
    <mergeCell ref="B448:C448"/>
    <mergeCell ref="D448:E448"/>
    <mergeCell ref="F448:G448"/>
    <mergeCell ref="B449:C449"/>
    <mergeCell ref="D449:E449"/>
    <mergeCell ref="F449:G449"/>
    <mergeCell ref="B423:C423"/>
    <mergeCell ref="D423:E423"/>
    <mergeCell ref="F423:G423"/>
    <mergeCell ref="B418:C418"/>
    <mergeCell ref="D418:E418"/>
    <mergeCell ref="B432:C432"/>
    <mergeCell ref="D432:E432"/>
    <mergeCell ref="F432:G432"/>
    <mergeCell ref="A425:G425"/>
    <mergeCell ref="B429:C429"/>
    <mergeCell ref="D429:E429"/>
    <mergeCell ref="F429:G429"/>
    <mergeCell ref="B430:C430"/>
    <mergeCell ref="D430:E430"/>
    <mergeCell ref="F430:G430"/>
    <mergeCell ref="B431:C431"/>
    <mergeCell ref="D431:E431"/>
    <mergeCell ref="F431:G431"/>
    <mergeCell ref="F418:G418"/>
    <mergeCell ref="B419:C419"/>
    <mergeCell ref="D419:E419"/>
    <mergeCell ref="F419:G419"/>
    <mergeCell ref="B421:C421"/>
    <mergeCell ref="D421:E421"/>
    <mergeCell ref="A461:B461"/>
    <mergeCell ref="C456:D456"/>
    <mergeCell ref="F456:G456"/>
    <mergeCell ref="C458:D458"/>
    <mergeCell ref="F458:G458"/>
    <mergeCell ref="C459:D459"/>
    <mergeCell ref="F459:G459"/>
    <mergeCell ref="C452:D452"/>
    <mergeCell ref="F452:G452"/>
    <mergeCell ref="C453:D453"/>
    <mergeCell ref="F453:G453"/>
    <mergeCell ref="C455:D455"/>
    <mergeCell ref="F455:G455"/>
    <mergeCell ref="F421:G421"/>
    <mergeCell ref="B416:C416"/>
    <mergeCell ref="D416:E416"/>
    <mergeCell ref="F416:G416"/>
    <mergeCell ref="B417:C417"/>
    <mergeCell ref="D417:E417"/>
    <mergeCell ref="F417:G417"/>
    <mergeCell ref="B420:C420"/>
    <mergeCell ref="D420:E420"/>
    <mergeCell ref="F420:G420"/>
    <mergeCell ref="B414:C414"/>
    <mergeCell ref="D414:E414"/>
    <mergeCell ref="F414:G414"/>
    <mergeCell ref="B415:C415"/>
    <mergeCell ref="D415:E415"/>
    <mergeCell ref="F415:G415"/>
    <mergeCell ref="B412:C412"/>
    <mergeCell ref="D412:E412"/>
    <mergeCell ref="F412:G412"/>
    <mergeCell ref="B413:C413"/>
    <mergeCell ref="D413:E413"/>
    <mergeCell ref="F413:G413"/>
    <mergeCell ref="B410:C410"/>
    <mergeCell ref="D410:E410"/>
    <mergeCell ref="F410:G410"/>
    <mergeCell ref="B411:C411"/>
    <mergeCell ref="D411:E411"/>
    <mergeCell ref="F411:G411"/>
    <mergeCell ref="B408:C408"/>
    <mergeCell ref="D408:E408"/>
    <mergeCell ref="F408:G408"/>
    <mergeCell ref="B409:C409"/>
    <mergeCell ref="D409:E409"/>
    <mergeCell ref="F409:G409"/>
    <mergeCell ref="A402:G402"/>
    <mergeCell ref="B406:C406"/>
    <mergeCell ref="D406:E406"/>
    <mergeCell ref="F406:G406"/>
    <mergeCell ref="B407:C407"/>
    <mergeCell ref="D407:E407"/>
    <mergeCell ref="F407:G407"/>
    <mergeCell ref="B399:C399"/>
    <mergeCell ref="D399:E399"/>
    <mergeCell ref="F399:G399"/>
    <mergeCell ref="B400:C400"/>
    <mergeCell ref="D400:E400"/>
    <mergeCell ref="F400:G400"/>
    <mergeCell ref="A393:G393"/>
    <mergeCell ref="B397:C397"/>
    <mergeCell ref="D397:E397"/>
    <mergeCell ref="F397:G397"/>
    <mergeCell ref="B398:C398"/>
    <mergeCell ref="D398:E398"/>
    <mergeCell ref="F398:G398"/>
    <mergeCell ref="B390:C390"/>
    <mergeCell ref="D390:E390"/>
    <mergeCell ref="F390:G390"/>
    <mergeCell ref="B391:C391"/>
    <mergeCell ref="D391:E391"/>
    <mergeCell ref="F391:G391"/>
    <mergeCell ref="A384:G384"/>
    <mergeCell ref="B388:C388"/>
    <mergeCell ref="D388:E388"/>
    <mergeCell ref="F388:G388"/>
    <mergeCell ref="B389:C389"/>
    <mergeCell ref="D389:E389"/>
    <mergeCell ref="F389:G389"/>
    <mergeCell ref="B381:C381"/>
    <mergeCell ref="D381:E381"/>
    <mergeCell ref="F381:G381"/>
    <mergeCell ref="B382:C382"/>
    <mergeCell ref="D382:E382"/>
    <mergeCell ref="F382:G382"/>
    <mergeCell ref="B379:C379"/>
    <mergeCell ref="D379:E379"/>
    <mergeCell ref="F379:G379"/>
    <mergeCell ref="B380:C380"/>
    <mergeCell ref="D380:E380"/>
    <mergeCell ref="F380:G380"/>
    <mergeCell ref="A373:G373"/>
    <mergeCell ref="B377:C377"/>
    <mergeCell ref="D377:E377"/>
    <mergeCell ref="F377:G377"/>
    <mergeCell ref="B378:C378"/>
    <mergeCell ref="D378:E378"/>
    <mergeCell ref="F378:G378"/>
    <mergeCell ref="A370:B370"/>
    <mergeCell ref="C370:D370"/>
    <mergeCell ref="E370:G370"/>
    <mergeCell ref="A371:B371"/>
    <mergeCell ref="C371:D371"/>
    <mergeCell ref="E371:G371"/>
    <mergeCell ref="A364:G364"/>
    <mergeCell ref="A368:B368"/>
    <mergeCell ref="C368:D368"/>
    <mergeCell ref="E368:G368"/>
    <mergeCell ref="A369:B369"/>
    <mergeCell ref="C369:D369"/>
    <mergeCell ref="E369:G369"/>
    <mergeCell ref="A361:C361"/>
    <mergeCell ref="D361:E361"/>
    <mergeCell ref="F361:G361"/>
    <mergeCell ref="A362:C362"/>
    <mergeCell ref="D362:E362"/>
    <mergeCell ref="F362:G362"/>
    <mergeCell ref="A359:C359"/>
    <mergeCell ref="D359:E359"/>
    <mergeCell ref="F359:G359"/>
    <mergeCell ref="A360:C360"/>
    <mergeCell ref="D360:E360"/>
    <mergeCell ref="F360:G360"/>
    <mergeCell ref="A357:C357"/>
    <mergeCell ref="D357:E357"/>
    <mergeCell ref="F357:G357"/>
    <mergeCell ref="A358:C358"/>
    <mergeCell ref="D358:E358"/>
    <mergeCell ref="F358:G358"/>
    <mergeCell ref="A352:C352"/>
    <mergeCell ref="D352:E352"/>
    <mergeCell ref="F352:G352"/>
    <mergeCell ref="A353:C353"/>
    <mergeCell ref="D353:E353"/>
    <mergeCell ref="F353:G353"/>
    <mergeCell ref="A346:G346"/>
    <mergeCell ref="A350:C350"/>
    <mergeCell ref="D350:E350"/>
    <mergeCell ref="F350:G350"/>
    <mergeCell ref="A351:C351"/>
    <mergeCell ref="D351:E351"/>
    <mergeCell ref="F351:G351"/>
    <mergeCell ref="A343:C343"/>
    <mergeCell ref="D343:E343"/>
    <mergeCell ref="F343:G343"/>
    <mergeCell ref="A344:C344"/>
    <mergeCell ref="D344:E344"/>
    <mergeCell ref="F344:G344"/>
    <mergeCell ref="A341:C341"/>
    <mergeCell ref="D341:E341"/>
    <mergeCell ref="F341:G341"/>
    <mergeCell ref="A342:C342"/>
    <mergeCell ref="D342:E342"/>
    <mergeCell ref="F342:G342"/>
    <mergeCell ref="A339:C339"/>
    <mergeCell ref="D339:E339"/>
    <mergeCell ref="F339:G339"/>
    <mergeCell ref="A340:C340"/>
    <mergeCell ref="D340:E340"/>
    <mergeCell ref="F340:G340"/>
    <mergeCell ref="A334:C334"/>
    <mergeCell ref="D334:E334"/>
    <mergeCell ref="F334:G334"/>
    <mergeCell ref="A338:C338"/>
    <mergeCell ref="D338:E338"/>
    <mergeCell ref="F338:G338"/>
    <mergeCell ref="A332:C332"/>
    <mergeCell ref="D332:E332"/>
    <mergeCell ref="F332:G332"/>
    <mergeCell ref="A333:C333"/>
    <mergeCell ref="D333:E333"/>
    <mergeCell ref="F333:G333"/>
    <mergeCell ref="B325:C325"/>
    <mergeCell ref="D325:E325"/>
    <mergeCell ref="F325:G325"/>
    <mergeCell ref="A327:G327"/>
    <mergeCell ref="A331:C331"/>
    <mergeCell ref="D331:E331"/>
    <mergeCell ref="F331:G331"/>
    <mergeCell ref="B323:C323"/>
    <mergeCell ref="D323:E323"/>
    <mergeCell ref="F323:G323"/>
    <mergeCell ref="B324:C324"/>
    <mergeCell ref="D324:E324"/>
    <mergeCell ref="F324:G324"/>
    <mergeCell ref="B316:C316"/>
    <mergeCell ref="D316:E316"/>
    <mergeCell ref="F316:G316"/>
    <mergeCell ref="A318:G318"/>
    <mergeCell ref="B322:C322"/>
    <mergeCell ref="D322:E322"/>
    <mergeCell ref="F322:G322"/>
    <mergeCell ref="B313:C313"/>
    <mergeCell ref="D313:E313"/>
    <mergeCell ref="F313:G313"/>
    <mergeCell ref="B314:C314"/>
    <mergeCell ref="D314:E314"/>
    <mergeCell ref="F314:G314"/>
    <mergeCell ref="B315:C315"/>
    <mergeCell ref="D315:E315"/>
    <mergeCell ref="F315:G315"/>
    <mergeCell ref="B311:C311"/>
    <mergeCell ref="D311:E311"/>
    <mergeCell ref="F311:G311"/>
    <mergeCell ref="B312:C312"/>
    <mergeCell ref="D312:E312"/>
    <mergeCell ref="F312:G312"/>
    <mergeCell ref="A305:G305"/>
    <mergeCell ref="B309:C309"/>
    <mergeCell ref="D309:E309"/>
    <mergeCell ref="F309:G309"/>
    <mergeCell ref="B310:C310"/>
    <mergeCell ref="D310:E310"/>
    <mergeCell ref="F310:G310"/>
    <mergeCell ref="B302:C302"/>
    <mergeCell ref="D302:E302"/>
    <mergeCell ref="F302:G302"/>
    <mergeCell ref="B303:C303"/>
    <mergeCell ref="D303:E303"/>
    <mergeCell ref="F303:G303"/>
    <mergeCell ref="A296:G296"/>
    <mergeCell ref="B300:C300"/>
    <mergeCell ref="D300:E300"/>
    <mergeCell ref="F300:G300"/>
    <mergeCell ref="B301:C301"/>
    <mergeCell ref="D301:E301"/>
    <mergeCell ref="F301:G301"/>
    <mergeCell ref="B293:C293"/>
    <mergeCell ref="D293:E293"/>
    <mergeCell ref="F293:G293"/>
    <mergeCell ref="B294:C294"/>
    <mergeCell ref="D294:E294"/>
    <mergeCell ref="F294:G294"/>
    <mergeCell ref="B291:C291"/>
    <mergeCell ref="D291:E291"/>
    <mergeCell ref="F291:G291"/>
    <mergeCell ref="B292:C292"/>
    <mergeCell ref="D292:E292"/>
    <mergeCell ref="F292:G292"/>
    <mergeCell ref="B284:C284"/>
    <mergeCell ref="D284:E284"/>
    <mergeCell ref="F284:G284"/>
    <mergeCell ref="A286:G286"/>
    <mergeCell ref="B290:C290"/>
    <mergeCell ref="D290:E290"/>
    <mergeCell ref="F290:G290"/>
    <mergeCell ref="B282:C282"/>
    <mergeCell ref="D282:E282"/>
    <mergeCell ref="F282:G282"/>
    <mergeCell ref="B283:C283"/>
    <mergeCell ref="D283:E283"/>
    <mergeCell ref="F283:G283"/>
    <mergeCell ref="B274:C274"/>
    <mergeCell ref="D274:E274"/>
    <mergeCell ref="F274:G274"/>
    <mergeCell ref="A276:G276"/>
    <mergeCell ref="A277:G277"/>
    <mergeCell ref="B281:C281"/>
    <mergeCell ref="D281:E281"/>
    <mergeCell ref="F281:G281"/>
    <mergeCell ref="B272:C272"/>
    <mergeCell ref="D272:E272"/>
    <mergeCell ref="F272:G272"/>
    <mergeCell ref="B273:C273"/>
    <mergeCell ref="D273:E273"/>
    <mergeCell ref="F273:G273"/>
    <mergeCell ref="B270:C270"/>
    <mergeCell ref="D270:E270"/>
    <mergeCell ref="F270:G270"/>
    <mergeCell ref="B271:C271"/>
    <mergeCell ref="D271:E271"/>
    <mergeCell ref="F271:G271"/>
    <mergeCell ref="B268:C268"/>
    <mergeCell ref="D268:E268"/>
    <mergeCell ref="F268:G268"/>
    <mergeCell ref="B269:C269"/>
    <mergeCell ref="D269:E269"/>
    <mergeCell ref="F269:G269"/>
    <mergeCell ref="B266:C266"/>
    <mergeCell ref="D266:E266"/>
    <mergeCell ref="F266:G266"/>
    <mergeCell ref="B267:C267"/>
    <mergeCell ref="D267:E267"/>
    <mergeCell ref="F267:G267"/>
    <mergeCell ref="B264:C264"/>
    <mergeCell ref="D264:E264"/>
    <mergeCell ref="F264:G264"/>
    <mergeCell ref="B265:C265"/>
    <mergeCell ref="D265:E265"/>
    <mergeCell ref="F265:G265"/>
    <mergeCell ref="A259:G259"/>
    <mergeCell ref="B262:C262"/>
    <mergeCell ref="D262:E262"/>
    <mergeCell ref="F262:G262"/>
    <mergeCell ref="B263:C263"/>
    <mergeCell ref="D263:E263"/>
    <mergeCell ref="F263:G263"/>
    <mergeCell ref="B256:C256"/>
    <mergeCell ref="D256:E256"/>
    <mergeCell ref="F256:G256"/>
    <mergeCell ref="B257:C257"/>
    <mergeCell ref="D257:E257"/>
    <mergeCell ref="F257:G257"/>
    <mergeCell ref="B254:C254"/>
    <mergeCell ref="D254:E254"/>
    <mergeCell ref="F254:G254"/>
    <mergeCell ref="B255:C255"/>
    <mergeCell ref="D255:E255"/>
    <mergeCell ref="F255:G255"/>
    <mergeCell ref="B249:C249"/>
    <mergeCell ref="D249:E249"/>
    <mergeCell ref="F249:G249"/>
    <mergeCell ref="B250:C250"/>
    <mergeCell ref="D250:E250"/>
    <mergeCell ref="F250:G250"/>
    <mergeCell ref="B247:C247"/>
    <mergeCell ref="D247:E247"/>
    <mergeCell ref="F247:G247"/>
    <mergeCell ref="B248:C248"/>
    <mergeCell ref="D248:E248"/>
    <mergeCell ref="F248:G248"/>
    <mergeCell ref="B242:C242"/>
    <mergeCell ref="D242:E242"/>
    <mergeCell ref="F242:G242"/>
    <mergeCell ref="B243:C243"/>
    <mergeCell ref="D243:E243"/>
    <mergeCell ref="F243:G243"/>
    <mergeCell ref="A236:G236"/>
    <mergeCell ref="B240:C240"/>
    <mergeCell ref="D240:E240"/>
    <mergeCell ref="F240:G240"/>
    <mergeCell ref="B241:C241"/>
    <mergeCell ref="D241:E241"/>
    <mergeCell ref="F241:G241"/>
    <mergeCell ref="B233:C233"/>
    <mergeCell ref="D233:E233"/>
    <mergeCell ref="F233:G233"/>
    <mergeCell ref="B234:C234"/>
    <mergeCell ref="D234:E234"/>
    <mergeCell ref="F234:G234"/>
    <mergeCell ref="B231:C231"/>
    <mergeCell ref="D231:E231"/>
    <mergeCell ref="F231:G231"/>
    <mergeCell ref="B232:C232"/>
    <mergeCell ref="D232:E232"/>
    <mergeCell ref="F232:G232"/>
    <mergeCell ref="B226:C226"/>
    <mergeCell ref="D226:E226"/>
    <mergeCell ref="F226:G226"/>
    <mergeCell ref="B227:C227"/>
    <mergeCell ref="D227:E227"/>
    <mergeCell ref="F227:G227"/>
    <mergeCell ref="B224:C224"/>
    <mergeCell ref="D224:E224"/>
    <mergeCell ref="F224:G224"/>
    <mergeCell ref="B225:C225"/>
    <mergeCell ref="D225:E225"/>
    <mergeCell ref="F225:G225"/>
    <mergeCell ref="B218:C218"/>
    <mergeCell ref="D218:E218"/>
    <mergeCell ref="F218:G218"/>
    <mergeCell ref="B219:C219"/>
    <mergeCell ref="D219:E219"/>
    <mergeCell ref="F219:G220"/>
    <mergeCell ref="B220:C220"/>
    <mergeCell ref="D220:E220"/>
    <mergeCell ref="A214:G214"/>
    <mergeCell ref="B217:C217"/>
    <mergeCell ref="D217:E217"/>
    <mergeCell ref="F217:G217"/>
    <mergeCell ref="B203:C203"/>
    <mergeCell ref="D203:E203"/>
    <mergeCell ref="F203:G203"/>
    <mergeCell ref="B204:C204"/>
    <mergeCell ref="D204:E204"/>
    <mergeCell ref="F204:G204"/>
    <mergeCell ref="B210:C210"/>
    <mergeCell ref="D210:E210"/>
    <mergeCell ref="F210:G210"/>
    <mergeCell ref="B211:C211"/>
    <mergeCell ref="D211:E211"/>
    <mergeCell ref="F211:G211"/>
    <mergeCell ref="B212:C212"/>
    <mergeCell ref="D212:E212"/>
    <mergeCell ref="F212:G212"/>
    <mergeCell ref="D183:E183"/>
    <mergeCell ref="F183:G183"/>
    <mergeCell ref="A191:G191"/>
    <mergeCell ref="B202:C202"/>
    <mergeCell ref="D202:E202"/>
    <mergeCell ref="F202:G202"/>
    <mergeCell ref="B177:C177"/>
    <mergeCell ref="D177:E177"/>
    <mergeCell ref="F177:G177"/>
    <mergeCell ref="D181:E181"/>
    <mergeCell ref="F181:G181"/>
    <mergeCell ref="D182:E182"/>
    <mergeCell ref="F182:G182"/>
    <mergeCell ref="D187:E187"/>
    <mergeCell ref="F187:G187"/>
    <mergeCell ref="D188:E188"/>
    <mergeCell ref="F188:G188"/>
    <mergeCell ref="D189:E189"/>
    <mergeCell ref="F189:G189"/>
    <mergeCell ref="B194:C194"/>
    <mergeCell ref="D194:E194"/>
    <mergeCell ref="F194:G194"/>
    <mergeCell ref="B195:C195"/>
    <mergeCell ref="D195:E195"/>
    <mergeCell ref="A171:G171"/>
    <mergeCell ref="B175:C175"/>
    <mergeCell ref="D175:E175"/>
    <mergeCell ref="F175:G175"/>
    <mergeCell ref="B176:C176"/>
    <mergeCell ref="D176:E176"/>
    <mergeCell ref="F176:G176"/>
    <mergeCell ref="C167:D167"/>
    <mergeCell ref="F167:G167"/>
    <mergeCell ref="C168:D168"/>
    <mergeCell ref="F168:G168"/>
    <mergeCell ref="C169:D169"/>
    <mergeCell ref="F169:G169"/>
    <mergeCell ref="C161:D161"/>
    <mergeCell ref="F161:G161"/>
    <mergeCell ref="C162:D162"/>
    <mergeCell ref="F162:G162"/>
    <mergeCell ref="C166:D166"/>
    <mergeCell ref="F166:G166"/>
    <mergeCell ref="C153:D153"/>
    <mergeCell ref="F153:G153"/>
    <mergeCell ref="C154:D154"/>
    <mergeCell ref="F154:G154"/>
    <mergeCell ref="A156:G156"/>
    <mergeCell ref="C160:D160"/>
    <mergeCell ref="F160:G160"/>
    <mergeCell ref="A146:B146"/>
    <mergeCell ref="D146:E146"/>
    <mergeCell ref="F146:G146"/>
    <mergeCell ref="A148:G148"/>
    <mergeCell ref="C152:D152"/>
    <mergeCell ref="F152:G152"/>
    <mergeCell ref="A140:G140"/>
    <mergeCell ref="A144:B144"/>
    <mergeCell ref="D144:E144"/>
    <mergeCell ref="F144:G144"/>
    <mergeCell ref="A145:B145"/>
    <mergeCell ref="D145:E145"/>
    <mergeCell ref="F145:G145"/>
    <mergeCell ref="A132:G132"/>
    <mergeCell ref="C136:E136"/>
    <mergeCell ref="F136:G136"/>
    <mergeCell ref="C137:E137"/>
    <mergeCell ref="F137:G137"/>
    <mergeCell ref="C138:E138"/>
    <mergeCell ref="F138:G138"/>
    <mergeCell ref="A124:G124"/>
    <mergeCell ref="C128:D128"/>
    <mergeCell ref="F128:G128"/>
    <mergeCell ref="C129:D129"/>
    <mergeCell ref="F129:G129"/>
    <mergeCell ref="C130:D130"/>
    <mergeCell ref="F130:G130"/>
    <mergeCell ref="B121:C121"/>
    <mergeCell ref="D121:E121"/>
    <mergeCell ref="F121:G121"/>
    <mergeCell ref="B122:C122"/>
    <mergeCell ref="D122:E122"/>
    <mergeCell ref="F122:G122"/>
    <mergeCell ref="D109:F109"/>
    <mergeCell ref="A115:G115"/>
    <mergeCell ref="A119:A120"/>
    <mergeCell ref="B119:C120"/>
    <mergeCell ref="D119:E120"/>
    <mergeCell ref="F119:G120"/>
    <mergeCell ref="B94:C94"/>
    <mergeCell ref="D94:E94"/>
    <mergeCell ref="F94:G94"/>
    <mergeCell ref="A102:G102"/>
    <mergeCell ref="A104:G104"/>
    <mergeCell ref="A108:A110"/>
    <mergeCell ref="B108:B110"/>
    <mergeCell ref="C108:F108"/>
    <mergeCell ref="G108:G110"/>
    <mergeCell ref="C109:C110"/>
    <mergeCell ref="A96:G96"/>
    <mergeCell ref="B98:C98"/>
    <mergeCell ref="B99:C99"/>
    <mergeCell ref="B100:C100"/>
    <mergeCell ref="B92:C92"/>
    <mergeCell ref="D92:E92"/>
    <mergeCell ref="F92:G92"/>
    <mergeCell ref="B93:C93"/>
    <mergeCell ref="D93:E93"/>
    <mergeCell ref="F93:G93"/>
    <mergeCell ref="A86:G86"/>
    <mergeCell ref="B90:C90"/>
    <mergeCell ref="D90:E90"/>
    <mergeCell ref="F90:G90"/>
    <mergeCell ref="B91:C91"/>
    <mergeCell ref="D91:E91"/>
    <mergeCell ref="F91:G91"/>
    <mergeCell ref="B83:C83"/>
    <mergeCell ref="D83:E83"/>
    <mergeCell ref="F83:G83"/>
    <mergeCell ref="B84:C84"/>
    <mergeCell ref="D84:E84"/>
    <mergeCell ref="F84:G84"/>
    <mergeCell ref="B78:C78"/>
    <mergeCell ref="D78:E78"/>
    <mergeCell ref="F78:G78"/>
    <mergeCell ref="B82:C82"/>
    <mergeCell ref="D82:E82"/>
    <mergeCell ref="F82:G82"/>
    <mergeCell ref="A72:G72"/>
    <mergeCell ref="B76:C76"/>
    <mergeCell ref="D76:E76"/>
    <mergeCell ref="F76:G76"/>
    <mergeCell ref="B77:C77"/>
    <mergeCell ref="D77:E77"/>
    <mergeCell ref="F77:G77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A42:G42"/>
    <mergeCell ref="B46:C46"/>
    <mergeCell ref="D46:E46"/>
    <mergeCell ref="F46:G46"/>
    <mergeCell ref="B47:C47"/>
    <mergeCell ref="D47:E47"/>
    <mergeCell ref="F47:G47"/>
    <mergeCell ref="A34:G34"/>
    <mergeCell ref="A38:C38"/>
    <mergeCell ref="D38:G38"/>
    <mergeCell ref="A39:C39"/>
    <mergeCell ref="D39:G39"/>
    <mergeCell ref="A40:C40"/>
    <mergeCell ref="D40:G40"/>
    <mergeCell ref="B31:C31"/>
    <mergeCell ref="D31:E31"/>
    <mergeCell ref="F31:G31"/>
    <mergeCell ref="B32:C32"/>
    <mergeCell ref="D32:E32"/>
    <mergeCell ref="F32:G32"/>
    <mergeCell ref="B26:C26"/>
    <mergeCell ref="D26:E26"/>
    <mergeCell ref="F26:G26"/>
    <mergeCell ref="B30:C30"/>
    <mergeCell ref="D30:E30"/>
    <mergeCell ref="F30:G30"/>
    <mergeCell ref="B24:C24"/>
    <mergeCell ref="D24:E24"/>
    <mergeCell ref="F24:G24"/>
    <mergeCell ref="B25:C25"/>
    <mergeCell ref="D25:E25"/>
    <mergeCell ref="F25:G25"/>
    <mergeCell ref="B19:C19"/>
    <mergeCell ref="D19:E19"/>
    <mergeCell ref="F19:G19"/>
    <mergeCell ref="B20:C20"/>
    <mergeCell ref="D20:E20"/>
    <mergeCell ref="F20:G20"/>
    <mergeCell ref="A14:G14"/>
    <mergeCell ref="B18:C18"/>
    <mergeCell ref="D18:E18"/>
    <mergeCell ref="F18:G18"/>
    <mergeCell ref="B10:C10"/>
    <mergeCell ref="D10:E10"/>
    <mergeCell ref="F10:G10"/>
    <mergeCell ref="B11:C11"/>
    <mergeCell ref="D11:E11"/>
    <mergeCell ref="F11:G11"/>
    <mergeCell ref="E1:G1"/>
    <mergeCell ref="A2:G2"/>
    <mergeCell ref="A4:G4"/>
    <mergeCell ref="A5:G5"/>
    <mergeCell ref="B9:C9"/>
    <mergeCell ref="D9:E9"/>
    <mergeCell ref="F9:G9"/>
    <mergeCell ref="B12:C12"/>
    <mergeCell ref="D12:E12"/>
    <mergeCell ref="F12:G12"/>
    <mergeCell ref="F195:G195"/>
    <mergeCell ref="B196:C196"/>
    <mergeCell ref="D196:E196"/>
    <mergeCell ref="F196:G196"/>
    <mergeCell ref="B197:C197"/>
    <mergeCell ref="D197:E197"/>
    <mergeCell ref="F197:G197"/>
    <mergeCell ref="B209:C209"/>
    <mergeCell ref="D209:E209"/>
    <mergeCell ref="F209:G209"/>
    <mergeCell ref="B205:C205"/>
    <mergeCell ref="D205:E205"/>
    <mergeCell ref="F205:G205"/>
  </mergeCells>
  <pageMargins left="1.3779527559055118" right="0.39370078740157483" top="0.98425196850393704" bottom="0.78740157480314965" header="0.31496062992125984" footer="0.31496062992125984"/>
  <pageSetup paperSize="9" scale="46" orientation="portrait" horizontalDpi="300" verticalDpi="300" r:id="rId1"/>
  <rowBreaks count="8" manualBreakCount="8">
    <brk id="32" max="16383" man="1"/>
    <brk id="84" max="16383" man="1"/>
    <brk id="139" max="16383" man="1"/>
    <brk id="177" max="16383" man="1"/>
    <brk id="235" max="16383" man="1"/>
    <brk id="284" max="16383" man="1"/>
    <brk id="326" max="16383" man="1"/>
    <brk id="372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19"/>
  <sheetViews>
    <sheetView zoomScale="85" zoomScaleNormal="85" workbookViewId="0">
      <selection activeCell="J127" sqref="J127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10" width="20.44140625" style="7" customWidth="1"/>
    <col min="11" max="12" width="12.88671875" style="7" customWidth="1"/>
    <col min="13" max="13" width="10.109375" style="7" customWidth="1"/>
    <col min="14" max="15" width="12.33203125" style="7" bestFit="1" customWidth="1"/>
    <col min="16" max="16384" width="8.88671875" style="7"/>
  </cols>
  <sheetData>
    <row r="1" spans="1:12" ht="17.399999999999999" x14ac:dyDescent="0.3">
      <c r="A1" s="369" t="s">
        <v>256</v>
      </c>
      <c r="B1" s="369"/>
      <c r="C1" s="369"/>
      <c r="D1" s="369"/>
      <c r="E1" s="369"/>
      <c r="F1" s="369"/>
      <c r="G1" s="369"/>
      <c r="H1" s="369"/>
      <c r="I1" s="369"/>
      <c r="J1" s="123"/>
      <c r="K1" s="123"/>
      <c r="L1" s="123"/>
    </row>
    <row r="2" spans="1:12" ht="17.399999999999999" x14ac:dyDescent="0.3">
      <c r="A2" s="369" t="s">
        <v>359</v>
      </c>
      <c r="B2" s="369"/>
      <c r="C2" s="369"/>
      <c r="D2" s="369"/>
      <c r="E2" s="369"/>
      <c r="F2" s="369"/>
      <c r="G2" s="369"/>
      <c r="H2" s="369"/>
      <c r="I2" s="369"/>
      <c r="J2" s="123"/>
      <c r="K2" s="123"/>
      <c r="L2" s="123"/>
    </row>
    <row r="3" spans="1:12" ht="15" x14ac:dyDescent="0.3">
      <c r="A3" s="30"/>
    </row>
    <row r="4" spans="1:12" ht="18.600000000000001" thickBot="1" x14ac:dyDescent="0.35">
      <c r="A4" s="6"/>
      <c r="F4" s="6"/>
      <c r="I4" s="6" t="s">
        <v>51</v>
      </c>
      <c r="J4" s="6"/>
      <c r="K4" s="6"/>
      <c r="L4" s="6"/>
    </row>
    <row r="5" spans="1:12" ht="18.600000000000001" customHeight="1" x14ac:dyDescent="0.3">
      <c r="A5" s="374" t="s">
        <v>0</v>
      </c>
      <c r="B5" s="367" t="s">
        <v>45</v>
      </c>
      <c r="C5" s="376" t="s">
        <v>46</v>
      </c>
      <c r="D5" s="367" t="s">
        <v>1</v>
      </c>
      <c r="E5" s="367" t="s">
        <v>337</v>
      </c>
      <c r="F5" s="367"/>
      <c r="G5" s="367" t="s">
        <v>1</v>
      </c>
      <c r="H5" s="367" t="s">
        <v>363</v>
      </c>
      <c r="I5" s="367"/>
      <c r="J5" s="77"/>
      <c r="K5" s="77"/>
      <c r="L5" s="77"/>
    </row>
    <row r="6" spans="1:12" ht="94.2" thickBot="1" x14ac:dyDescent="0.35">
      <c r="A6" s="375"/>
      <c r="B6" s="368"/>
      <c r="C6" s="377"/>
      <c r="D6" s="368"/>
      <c r="E6" s="122" t="s">
        <v>3</v>
      </c>
      <c r="F6" s="122" t="s">
        <v>4</v>
      </c>
      <c r="G6" s="368"/>
      <c r="H6" s="122" t="s">
        <v>3</v>
      </c>
      <c r="I6" s="38" t="s">
        <v>4</v>
      </c>
      <c r="J6" s="77"/>
      <c r="K6" s="77"/>
      <c r="L6" s="77"/>
    </row>
    <row r="7" spans="1:12" ht="15" thickBot="1" x14ac:dyDescent="0.35">
      <c r="A7" s="43">
        <v>1</v>
      </c>
      <c r="B7" s="44">
        <v>2</v>
      </c>
      <c r="C7" s="44">
        <v>3</v>
      </c>
      <c r="D7" s="44">
        <v>4</v>
      </c>
      <c r="E7" s="44">
        <v>5</v>
      </c>
      <c r="F7" s="44">
        <v>6</v>
      </c>
      <c r="G7" s="44">
        <v>7</v>
      </c>
      <c r="H7" s="44">
        <v>8</v>
      </c>
      <c r="I7" s="45">
        <v>9</v>
      </c>
      <c r="J7" s="78"/>
      <c r="K7" s="78"/>
      <c r="L7" s="78"/>
    </row>
    <row r="8" spans="1:12" ht="54" x14ac:dyDescent="0.3">
      <c r="A8" s="39" t="s">
        <v>47</v>
      </c>
      <c r="B8" s="40" t="s">
        <v>5</v>
      </c>
      <c r="C8" s="40" t="s">
        <v>5</v>
      </c>
      <c r="D8" s="41">
        <f>E8+F8</f>
        <v>0</v>
      </c>
      <c r="E8" s="41">
        <v>0</v>
      </c>
      <c r="F8" s="41">
        <v>0</v>
      </c>
      <c r="G8" s="41">
        <f>H8+I8</f>
        <v>0</v>
      </c>
      <c r="H8" s="41">
        <v>0</v>
      </c>
      <c r="I8" s="42">
        <v>0</v>
      </c>
      <c r="J8" s="79"/>
      <c r="K8" s="79"/>
      <c r="L8" s="79"/>
    </row>
    <row r="9" spans="1:12" ht="54" x14ac:dyDescent="0.3">
      <c r="A9" s="120" t="s">
        <v>48</v>
      </c>
      <c r="B9" s="124" t="s">
        <v>5</v>
      </c>
      <c r="C9" s="124" t="s">
        <v>5</v>
      </c>
      <c r="D9" s="5">
        <f t="shared" ref="D9:D85" si="0">E9+F9</f>
        <v>0</v>
      </c>
      <c r="E9" s="5">
        <f>E8+E10-E20+E109</f>
        <v>0</v>
      </c>
      <c r="F9" s="5">
        <f>F8+F10-F20+F109</f>
        <v>0</v>
      </c>
      <c r="G9" s="5">
        <f t="shared" ref="G9:G10" si="1">H9+I9</f>
        <v>0</v>
      </c>
      <c r="H9" s="5">
        <f>H8+H10-H20+H109</f>
        <v>0</v>
      </c>
      <c r="I9" s="5">
        <f>I8+I10-I20+I109</f>
        <v>0</v>
      </c>
      <c r="J9" s="79"/>
      <c r="K9" s="79"/>
      <c r="L9" s="79"/>
    </row>
    <row r="10" spans="1:12" ht="18" x14ac:dyDescent="0.3">
      <c r="A10" s="120" t="s">
        <v>49</v>
      </c>
      <c r="B10" s="124" t="s">
        <v>5</v>
      </c>
      <c r="C10" s="124" t="s">
        <v>5</v>
      </c>
      <c r="D10" s="5">
        <f t="shared" si="0"/>
        <v>4973117.91</v>
      </c>
      <c r="E10" s="2">
        <f>E12+E16</f>
        <v>4973117.91</v>
      </c>
      <c r="F10" s="2">
        <f>F12+F16+F102</f>
        <v>0</v>
      </c>
      <c r="G10" s="5">
        <f t="shared" si="1"/>
        <v>4973117.91</v>
      </c>
      <c r="H10" s="2">
        <f>H12+H16</f>
        <v>4973117.91</v>
      </c>
      <c r="I10" s="4">
        <f>I12+I16+I102</f>
        <v>0</v>
      </c>
      <c r="J10" s="36"/>
      <c r="K10" s="36"/>
      <c r="L10" s="36"/>
    </row>
    <row r="11" spans="1:12" ht="18" x14ac:dyDescent="0.3">
      <c r="A11" s="120" t="s">
        <v>6</v>
      </c>
      <c r="B11" s="124"/>
      <c r="C11" s="124"/>
      <c r="D11" s="5"/>
      <c r="E11" s="2"/>
      <c r="F11" s="2"/>
      <c r="G11" s="5"/>
      <c r="H11" s="2"/>
      <c r="I11" s="4"/>
      <c r="J11" s="36"/>
      <c r="K11" s="36"/>
      <c r="L11" s="36"/>
    </row>
    <row r="12" spans="1:12" ht="72" x14ac:dyDescent="0.3">
      <c r="A12" s="120" t="s">
        <v>307</v>
      </c>
      <c r="B12" s="124">
        <v>130</v>
      </c>
      <c r="C12" s="124" t="s">
        <v>5</v>
      </c>
      <c r="D12" s="5">
        <f t="shared" ref="D12" si="2">E12+F12</f>
        <v>4973117.91</v>
      </c>
      <c r="E12" s="2">
        <f>E14+E15</f>
        <v>4973117.91</v>
      </c>
      <c r="F12" s="2">
        <f>F14+F18+F106</f>
        <v>0</v>
      </c>
      <c r="G12" s="5">
        <f t="shared" ref="G12" si="3">H12+I12</f>
        <v>4973117.91</v>
      </c>
      <c r="H12" s="2">
        <f>H14+H15</f>
        <v>4973117.91</v>
      </c>
      <c r="I12" s="4">
        <f>I14+I18+I106</f>
        <v>0</v>
      </c>
      <c r="J12" s="36"/>
      <c r="K12" s="36"/>
      <c r="L12" s="36"/>
    </row>
    <row r="13" spans="1:12" ht="18" x14ac:dyDescent="0.3">
      <c r="A13" s="243" t="s">
        <v>9</v>
      </c>
      <c r="B13" s="244"/>
      <c r="C13" s="244"/>
      <c r="D13" s="5"/>
      <c r="E13" s="2"/>
      <c r="F13" s="2"/>
      <c r="G13" s="5"/>
      <c r="H13" s="2"/>
      <c r="I13" s="4"/>
      <c r="J13" s="36"/>
      <c r="K13" s="36"/>
      <c r="L13" s="36"/>
    </row>
    <row r="14" spans="1:12" ht="108" x14ac:dyDescent="0.3">
      <c r="A14" s="243" t="s">
        <v>319</v>
      </c>
      <c r="B14" s="244">
        <v>131</v>
      </c>
      <c r="C14" s="244" t="s">
        <v>115</v>
      </c>
      <c r="D14" s="5">
        <f t="shared" ref="D14" si="4">E14+F14</f>
        <v>4973117.91</v>
      </c>
      <c r="E14" s="2">
        <v>4973117.91</v>
      </c>
      <c r="F14" s="2">
        <v>0</v>
      </c>
      <c r="G14" s="5">
        <f t="shared" ref="G14" si="5">H14+I14</f>
        <v>4973117.91</v>
      </c>
      <c r="H14" s="2">
        <v>4973117.91</v>
      </c>
      <c r="I14" s="4">
        <v>0</v>
      </c>
      <c r="J14" s="36"/>
      <c r="K14" s="36"/>
      <c r="L14" s="36"/>
    </row>
    <row r="15" spans="1:12" ht="108" x14ac:dyDescent="0.3">
      <c r="A15" s="243" t="s">
        <v>320</v>
      </c>
      <c r="B15" s="244">
        <v>139</v>
      </c>
      <c r="C15" s="244" t="s">
        <v>115</v>
      </c>
      <c r="D15" s="5">
        <f t="shared" ref="D15" si="6">E15+F15</f>
        <v>0</v>
      </c>
      <c r="E15" s="2">
        <v>0</v>
      </c>
      <c r="F15" s="2">
        <v>0</v>
      </c>
      <c r="G15" s="5">
        <f t="shared" ref="G15" si="7">H15+I15</f>
        <v>0</v>
      </c>
      <c r="H15" s="2">
        <v>0</v>
      </c>
      <c r="I15" s="4">
        <v>0</v>
      </c>
      <c r="J15" s="36"/>
      <c r="K15" s="36"/>
      <c r="L15" s="36"/>
    </row>
    <row r="16" spans="1:12" ht="36" x14ac:dyDescent="0.3">
      <c r="A16" s="120" t="s">
        <v>50</v>
      </c>
      <c r="B16" s="124" t="s">
        <v>5</v>
      </c>
      <c r="C16" s="124" t="s">
        <v>5</v>
      </c>
      <c r="D16" s="5">
        <f t="shared" si="0"/>
        <v>0</v>
      </c>
      <c r="E16" s="2">
        <f t="shared" ref="E16" si="8">E18+E19</f>
        <v>0</v>
      </c>
      <c r="F16" s="2">
        <f t="shared" ref="F16" si="9">F18+F19</f>
        <v>0</v>
      </c>
      <c r="G16" s="5">
        <f t="shared" ref="G16" si="10">H16+I16</f>
        <v>0</v>
      </c>
      <c r="H16" s="2">
        <f t="shared" ref="H16" si="11">H18+H19</f>
        <v>0</v>
      </c>
      <c r="I16" s="4">
        <f t="shared" ref="I16" si="12">I18+I19</f>
        <v>0</v>
      </c>
      <c r="J16" s="36"/>
      <c r="K16" s="36"/>
      <c r="L16" s="36"/>
    </row>
    <row r="17" spans="1:12" ht="18" x14ac:dyDescent="0.3">
      <c r="A17" s="120" t="s">
        <v>9</v>
      </c>
      <c r="B17" s="124"/>
      <c r="C17" s="124"/>
      <c r="D17" s="5"/>
      <c r="E17" s="2"/>
      <c r="F17" s="2"/>
      <c r="G17" s="5"/>
      <c r="H17" s="2"/>
      <c r="I17" s="4"/>
      <c r="J17" s="36"/>
      <c r="K17" s="36"/>
      <c r="L17" s="36"/>
    </row>
    <row r="18" spans="1:12" ht="108" x14ac:dyDescent="0.3">
      <c r="A18" s="120" t="s">
        <v>70</v>
      </c>
      <c r="B18" s="124">
        <v>510</v>
      </c>
      <c r="C18" s="124" t="s">
        <v>5</v>
      </c>
      <c r="D18" s="5">
        <f t="shared" si="0"/>
        <v>0</v>
      </c>
      <c r="E18" s="2">
        <v>0</v>
      </c>
      <c r="F18" s="2">
        <v>0</v>
      </c>
      <c r="G18" s="5">
        <f t="shared" ref="G18:G20" si="13">H18+I18</f>
        <v>0</v>
      </c>
      <c r="H18" s="2">
        <v>0</v>
      </c>
      <c r="I18" s="4">
        <v>0</v>
      </c>
      <c r="J18" s="36"/>
      <c r="K18" s="36"/>
      <c r="L18" s="36"/>
    </row>
    <row r="19" spans="1:12" ht="126" x14ac:dyDescent="0.3">
      <c r="A19" s="120" t="s">
        <v>265</v>
      </c>
      <c r="B19" s="124">
        <v>510</v>
      </c>
      <c r="C19" s="124" t="s">
        <v>5</v>
      </c>
      <c r="D19" s="5">
        <f t="shared" si="0"/>
        <v>0</v>
      </c>
      <c r="E19" s="2">
        <v>0</v>
      </c>
      <c r="F19" s="2">
        <v>0</v>
      </c>
      <c r="G19" s="5">
        <f t="shared" si="13"/>
        <v>0</v>
      </c>
      <c r="H19" s="2">
        <v>0</v>
      </c>
      <c r="I19" s="4">
        <v>0</v>
      </c>
      <c r="J19" s="36"/>
      <c r="K19" s="36"/>
      <c r="L19" s="36"/>
    </row>
    <row r="20" spans="1:12" ht="18" x14ac:dyDescent="0.3">
      <c r="A20" s="120" t="s">
        <v>7</v>
      </c>
      <c r="B20" s="124" t="s">
        <v>5</v>
      </c>
      <c r="C20" s="124">
        <v>900</v>
      </c>
      <c r="D20" s="5">
        <f t="shared" si="0"/>
        <v>4973117.91</v>
      </c>
      <c r="E20" s="2">
        <f>E22+E93</f>
        <v>4973117.91</v>
      </c>
      <c r="F20" s="2">
        <f>F22+F93</f>
        <v>0</v>
      </c>
      <c r="G20" s="5">
        <f t="shared" si="13"/>
        <v>4973117.91</v>
      </c>
      <c r="H20" s="2">
        <f>H22+H93</f>
        <v>4973117.91</v>
      </c>
      <c r="I20" s="2">
        <f>I22+I93</f>
        <v>0</v>
      </c>
      <c r="J20" s="36"/>
      <c r="K20" s="36"/>
      <c r="L20" s="36"/>
    </row>
    <row r="21" spans="1:12" ht="18" x14ac:dyDescent="0.3">
      <c r="A21" s="120" t="s">
        <v>6</v>
      </c>
      <c r="B21" s="124"/>
      <c r="C21" s="124"/>
      <c r="D21" s="5"/>
      <c r="E21" s="2"/>
      <c r="F21" s="2"/>
      <c r="G21" s="5"/>
      <c r="H21" s="2"/>
      <c r="I21" s="2"/>
      <c r="J21" s="36"/>
      <c r="K21" s="36"/>
      <c r="L21" s="36"/>
    </row>
    <row r="22" spans="1:12" ht="18" x14ac:dyDescent="0.3">
      <c r="A22" s="120" t="s">
        <v>8</v>
      </c>
      <c r="B22" s="124" t="s">
        <v>5</v>
      </c>
      <c r="C22" s="124">
        <v>200</v>
      </c>
      <c r="D22" s="5">
        <f t="shared" si="0"/>
        <v>4962817.91</v>
      </c>
      <c r="E22" s="2">
        <f>E24+E32+E61+E72</f>
        <v>4962817.91</v>
      </c>
      <c r="F22" s="2">
        <f>F24+F32+F61+F72</f>
        <v>0</v>
      </c>
      <c r="G22" s="5">
        <f t="shared" ref="G22" si="14">H22+I22</f>
        <v>4962817.91</v>
      </c>
      <c r="H22" s="2">
        <f>H24+H32+H61+H72</f>
        <v>4962817.91</v>
      </c>
      <c r="I22" s="2">
        <f>I24+I32+I61+I72</f>
        <v>0</v>
      </c>
      <c r="J22" s="36"/>
      <c r="K22" s="36"/>
      <c r="L22" s="36"/>
    </row>
    <row r="23" spans="1:12" ht="14.4" customHeight="1" x14ac:dyDescent="0.3">
      <c r="A23" s="120" t="s">
        <v>9</v>
      </c>
      <c r="B23" s="124"/>
      <c r="C23" s="124"/>
      <c r="D23" s="5"/>
      <c r="E23" s="2"/>
      <c r="F23" s="2"/>
      <c r="G23" s="5"/>
      <c r="H23" s="2"/>
      <c r="I23" s="2"/>
      <c r="J23" s="36"/>
      <c r="K23" s="36"/>
      <c r="L23" s="36"/>
    </row>
    <row r="24" spans="1:12" ht="72" x14ac:dyDescent="0.3">
      <c r="A24" s="120" t="s">
        <v>10</v>
      </c>
      <c r="B24" s="124" t="s">
        <v>5</v>
      </c>
      <c r="C24" s="124">
        <v>210</v>
      </c>
      <c r="D24" s="5">
        <f t="shared" si="0"/>
        <v>4053789.87</v>
      </c>
      <c r="E24" s="2">
        <f>E26+E27+E28+E29</f>
        <v>4053789.87</v>
      </c>
      <c r="F24" s="2">
        <f>F26+F27+F28+F29</f>
        <v>0</v>
      </c>
      <c r="G24" s="5">
        <f t="shared" ref="G24" si="15">H24+I24</f>
        <v>4053789.87</v>
      </c>
      <c r="H24" s="2">
        <f>H26+H27+H28+H29</f>
        <v>4053789.87</v>
      </c>
      <c r="I24" s="2">
        <f>I26+I27+I28+I29</f>
        <v>0</v>
      </c>
      <c r="J24" s="36"/>
      <c r="K24" s="36"/>
      <c r="L24" s="36"/>
    </row>
    <row r="25" spans="1:12" ht="18" x14ac:dyDescent="0.3">
      <c r="A25" s="120" t="s">
        <v>9</v>
      </c>
      <c r="B25" s="124"/>
      <c r="C25" s="124"/>
      <c r="D25" s="5"/>
      <c r="E25" s="2"/>
      <c r="F25" s="2"/>
      <c r="G25" s="5"/>
      <c r="H25" s="2"/>
      <c r="I25" s="2"/>
      <c r="J25" s="36"/>
      <c r="K25" s="36"/>
      <c r="L25" s="36"/>
    </row>
    <row r="26" spans="1:12" ht="18" x14ac:dyDescent="0.3">
      <c r="A26" s="120" t="s">
        <v>11</v>
      </c>
      <c r="B26" s="124">
        <v>111</v>
      </c>
      <c r="C26" s="124">
        <v>211</v>
      </c>
      <c r="D26" s="5">
        <f t="shared" si="0"/>
        <v>3100092.8</v>
      </c>
      <c r="E26" s="2">
        <v>3100092.8</v>
      </c>
      <c r="F26" s="2">
        <v>0</v>
      </c>
      <c r="G26" s="5">
        <f t="shared" ref="G26:G28" si="16">H26+I26</f>
        <v>3100092.8</v>
      </c>
      <c r="H26" s="2">
        <v>3100092.8</v>
      </c>
      <c r="I26" s="2">
        <v>0</v>
      </c>
      <c r="J26" s="36"/>
      <c r="K26" s="36"/>
      <c r="L26" s="36"/>
    </row>
    <row r="27" spans="1:12" ht="72" x14ac:dyDescent="0.3">
      <c r="A27" s="120" t="s">
        <v>12</v>
      </c>
      <c r="B27" s="124">
        <v>112</v>
      </c>
      <c r="C27" s="124">
        <v>212</v>
      </c>
      <c r="D27" s="5">
        <f t="shared" si="0"/>
        <v>17469.12</v>
      </c>
      <c r="E27" s="2">
        <v>17469.12</v>
      </c>
      <c r="F27" s="2">
        <v>0</v>
      </c>
      <c r="G27" s="5">
        <f t="shared" si="16"/>
        <v>17469.12</v>
      </c>
      <c r="H27" s="2">
        <v>17469.12</v>
      </c>
      <c r="I27" s="2">
        <v>0</v>
      </c>
      <c r="J27" s="36"/>
      <c r="K27" s="36"/>
      <c r="L27" s="36"/>
    </row>
    <row r="28" spans="1:12" ht="54" x14ac:dyDescent="0.3">
      <c r="A28" s="120" t="s">
        <v>13</v>
      </c>
      <c r="B28" s="124">
        <v>119</v>
      </c>
      <c r="C28" s="124">
        <v>213</v>
      </c>
      <c r="D28" s="5">
        <f t="shared" si="0"/>
        <v>936227.95</v>
      </c>
      <c r="E28" s="2">
        <v>936227.95</v>
      </c>
      <c r="F28" s="2">
        <v>0</v>
      </c>
      <c r="G28" s="5">
        <f t="shared" si="16"/>
        <v>936227.95</v>
      </c>
      <c r="H28" s="2">
        <v>936227.95</v>
      </c>
      <c r="I28" s="2">
        <v>0</v>
      </c>
      <c r="J28" s="36"/>
      <c r="K28" s="36"/>
      <c r="L28" s="36"/>
    </row>
    <row r="29" spans="1:12" ht="72" x14ac:dyDescent="0.3">
      <c r="A29" s="120" t="s">
        <v>197</v>
      </c>
      <c r="B29" s="124" t="s">
        <v>5</v>
      </c>
      <c r="C29" s="124">
        <v>214</v>
      </c>
      <c r="D29" s="5">
        <f>E29+F29</f>
        <v>0</v>
      </c>
      <c r="E29" s="2">
        <f>E30+E31</f>
        <v>0</v>
      </c>
      <c r="F29" s="2">
        <f>F30+F31</f>
        <v>0</v>
      </c>
      <c r="G29" s="5">
        <f>H29+I29</f>
        <v>0</v>
      </c>
      <c r="H29" s="2">
        <f>H30+H31</f>
        <v>0</v>
      </c>
      <c r="I29" s="2">
        <f>I30+I31</f>
        <v>0</v>
      </c>
      <c r="J29" s="36"/>
      <c r="K29" s="36"/>
      <c r="L29" s="36"/>
    </row>
    <row r="30" spans="1:12" ht="18" x14ac:dyDescent="0.3">
      <c r="A30" s="378" t="s">
        <v>6</v>
      </c>
      <c r="B30" s="124">
        <v>112</v>
      </c>
      <c r="C30" s="124">
        <v>214</v>
      </c>
      <c r="D30" s="5">
        <f t="shared" si="0"/>
        <v>0</v>
      </c>
      <c r="E30" s="2">
        <v>0</v>
      </c>
      <c r="F30" s="2">
        <v>0</v>
      </c>
      <c r="G30" s="5">
        <f t="shared" ref="G30" si="17">H30+I30</f>
        <v>0</v>
      </c>
      <c r="H30" s="2">
        <v>0</v>
      </c>
      <c r="I30" s="2">
        <v>0</v>
      </c>
      <c r="J30" s="36"/>
      <c r="K30" s="36"/>
      <c r="L30" s="36"/>
    </row>
    <row r="31" spans="1:12" ht="22.05" customHeight="1" x14ac:dyDescent="0.3">
      <c r="A31" s="379"/>
      <c r="B31" s="124">
        <v>244</v>
      </c>
      <c r="C31" s="124">
        <v>214</v>
      </c>
      <c r="D31" s="5">
        <v>0</v>
      </c>
      <c r="E31" s="2">
        <v>0</v>
      </c>
      <c r="F31" s="2">
        <v>0</v>
      </c>
      <c r="G31" s="5">
        <v>0</v>
      </c>
      <c r="H31" s="2">
        <v>0</v>
      </c>
      <c r="I31" s="2">
        <v>0</v>
      </c>
      <c r="J31" s="36"/>
      <c r="K31" s="36"/>
      <c r="L31" s="36"/>
    </row>
    <row r="32" spans="1:12" ht="36" x14ac:dyDescent="0.3">
      <c r="A32" s="120" t="s">
        <v>14</v>
      </c>
      <c r="B32" s="124" t="s">
        <v>5</v>
      </c>
      <c r="C32" s="124">
        <v>220</v>
      </c>
      <c r="D32" s="5">
        <f t="shared" si="0"/>
        <v>868193.41</v>
      </c>
      <c r="E32" s="2">
        <f>E34+E35+E38+E46+E47+E50+E56</f>
        <v>868193.41</v>
      </c>
      <c r="F32" s="2">
        <f>F34+F35+F38+F46+F47+F50+F56</f>
        <v>0</v>
      </c>
      <c r="G32" s="5">
        <f t="shared" ref="G32" si="18">H32+I32</f>
        <v>868193.41</v>
      </c>
      <c r="H32" s="2">
        <f>H34+H35+H38+H46+H47+H50+H56</f>
        <v>868193.41</v>
      </c>
      <c r="I32" s="2">
        <f>I34+I35+I38+I46+I47+I50+I56</f>
        <v>0</v>
      </c>
      <c r="J32" s="36"/>
      <c r="K32" s="36"/>
      <c r="L32" s="36"/>
    </row>
    <row r="33" spans="1:12" ht="18" x14ac:dyDescent="0.3">
      <c r="A33" s="120" t="s">
        <v>9</v>
      </c>
      <c r="B33" s="124"/>
      <c r="C33" s="124"/>
      <c r="D33" s="5"/>
      <c r="E33" s="2"/>
      <c r="F33" s="2"/>
      <c r="G33" s="5"/>
      <c r="H33" s="2"/>
      <c r="I33" s="2"/>
      <c r="J33" s="36"/>
      <c r="K33" s="36"/>
      <c r="L33" s="36"/>
    </row>
    <row r="34" spans="1:12" ht="18" x14ac:dyDescent="0.3">
      <c r="A34" s="120" t="s">
        <v>15</v>
      </c>
      <c r="B34" s="124">
        <v>244</v>
      </c>
      <c r="C34" s="124">
        <v>221</v>
      </c>
      <c r="D34" s="5">
        <f t="shared" si="0"/>
        <v>52875.37</v>
      </c>
      <c r="E34" s="2">
        <v>52875.37</v>
      </c>
      <c r="F34" s="2">
        <v>0</v>
      </c>
      <c r="G34" s="5">
        <f t="shared" ref="G34:G38" si="19">H34+I34</f>
        <v>52875.37</v>
      </c>
      <c r="H34" s="2">
        <v>52875.37</v>
      </c>
      <c r="I34" s="2">
        <v>0</v>
      </c>
      <c r="J34" s="36"/>
      <c r="K34" s="36"/>
      <c r="L34" s="36"/>
    </row>
    <row r="35" spans="1:12" ht="36" x14ac:dyDescent="0.3">
      <c r="A35" s="120" t="s">
        <v>16</v>
      </c>
      <c r="B35" s="124" t="s">
        <v>5</v>
      </c>
      <c r="C35" s="124">
        <v>222</v>
      </c>
      <c r="D35" s="5">
        <f t="shared" si="0"/>
        <v>0</v>
      </c>
      <c r="E35" s="2">
        <f>E36+E37</f>
        <v>0</v>
      </c>
      <c r="F35" s="2">
        <f>F36+F37</f>
        <v>0</v>
      </c>
      <c r="G35" s="5">
        <f t="shared" si="19"/>
        <v>0</v>
      </c>
      <c r="H35" s="2">
        <f>H36+H37</f>
        <v>0</v>
      </c>
      <c r="I35" s="2">
        <f>I36+I37</f>
        <v>0</v>
      </c>
      <c r="J35" s="36"/>
      <c r="K35" s="36"/>
      <c r="L35" s="36"/>
    </row>
    <row r="36" spans="1:12" ht="22.95" customHeight="1" x14ac:dyDescent="0.3">
      <c r="A36" s="370" t="s">
        <v>6</v>
      </c>
      <c r="B36" s="124">
        <v>112</v>
      </c>
      <c r="C36" s="124">
        <v>222</v>
      </c>
      <c r="D36" s="5">
        <f t="shared" si="0"/>
        <v>0</v>
      </c>
      <c r="E36" s="2">
        <v>0</v>
      </c>
      <c r="F36" s="2">
        <v>0</v>
      </c>
      <c r="G36" s="5">
        <f t="shared" si="19"/>
        <v>0</v>
      </c>
      <c r="H36" s="2">
        <v>0</v>
      </c>
      <c r="I36" s="2">
        <v>0</v>
      </c>
      <c r="J36" s="36"/>
      <c r="K36" s="36"/>
      <c r="L36" s="36"/>
    </row>
    <row r="37" spans="1:12" ht="18" x14ac:dyDescent="0.3">
      <c r="A37" s="370"/>
      <c r="B37" s="124">
        <v>244</v>
      </c>
      <c r="C37" s="124">
        <v>222</v>
      </c>
      <c r="D37" s="5">
        <f t="shared" si="0"/>
        <v>0</v>
      </c>
      <c r="E37" s="2">
        <v>0</v>
      </c>
      <c r="F37" s="2">
        <v>0</v>
      </c>
      <c r="G37" s="5">
        <f t="shared" si="19"/>
        <v>0</v>
      </c>
      <c r="H37" s="2">
        <v>0</v>
      </c>
      <c r="I37" s="2">
        <v>0</v>
      </c>
      <c r="J37" s="36"/>
      <c r="K37" s="36"/>
      <c r="L37" s="36"/>
    </row>
    <row r="38" spans="1:12" ht="36" x14ac:dyDescent="0.3">
      <c r="A38" s="120" t="s">
        <v>17</v>
      </c>
      <c r="B38" s="124" t="s">
        <v>5</v>
      </c>
      <c r="C38" s="124">
        <v>223</v>
      </c>
      <c r="D38" s="5">
        <f t="shared" si="0"/>
        <v>489473.16</v>
      </c>
      <c r="E38" s="2">
        <f t="shared" ref="E38" si="20">E40+E41+E42+E43+E44</f>
        <v>489473.16</v>
      </c>
      <c r="F38" s="2">
        <f t="shared" ref="F38" si="21">F40+F41+F42+F43+F44</f>
        <v>0</v>
      </c>
      <c r="G38" s="5">
        <f t="shared" si="19"/>
        <v>489473.16</v>
      </c>
      <c r="H38" s="2">
        <f t="shared" ref="H38" si="22">H40+H41+H42+H43+H44</f>
        <v>489473.16</v>
      </c>
      <c r="I38" s="2">
        <f t="shared" ref="I38" si="23">I40+I41+I42+I43+I44</f>
        <v>0</v>
      </c>
      <c r="J38" s="36"/>
      <c r="K38" s="36"/>
      <c r="L38" s="36"/>
    </row>
    <row r="39" spans="1:12" ht="18" x14ac:dyDescent="0.3">
      <c r="A39" s="120" t="s">
        <v>6</v>
      </c>
      <c r="B39" s="124"/>
      <c r="C39" s="124"/>
      <c r="D39" s="5"/>
      <c r="E39" s="2"/>
      <c r="F39" s="2"/>
      <c r="G39" s="5"/>
      <c r="H39" s="2"/>
      <c r="I39" s="2"/>
      <c r="J39" s="36"/>
      <c r="K39" s="36"/>
      <c r="L39" s="36"/>
    </row>
    <row r="40" spans="1:12" ht="54" x14ac:dyDescent="0.3">
      <c r="A40" s="120" t="s">
        <v>18</v>
      </c>
      <c r="B40" s="124">
        <v>247</v>
      </c>
      <c r="C40" s="124">
        <v>223</v>
      </c>
      <c r="D40" s="5">
        <f t="shared" si="0"/>
        <v>383613.87</v>
      </c>
      <c r="E40" s="2">
        <v>383613.87</v>
      </c>
      <c r="F40" s="2">
        <v>0</v>
      </c>
      <c r="G40" s="5">
        <f t="shared" ref="G40:G46" si="24">H40+I40</f>
        <v>383613.87</v>
      </c>
      <c r="H40" s="2">
        <v>383613.87</v>
      </c>
      <c r="I40" s="2">
        <v>0</v>
      </c>
      <c r="J40" s="36"/>
      <c r="K40" s="36"/>
      <c r="L40" s="36"/>
    </row>
    <row r="41" spans="1:12" ht="36" x14ac:dyDescent="0.3">
      <c r="A41" s="120" t="s">
        <v>19</v>
      </c>
      <c r="B41" s="124">
        <v>247</v>
      </c>
      <c r="C41" s="124">
        <v>223</v>
      </c>
      <c r="D41" s="5">
        <f t="shared" si="0"/>
        <v>0</v>
      </c>
      <c r="E41" s="2">
        <v>0</v>
      </c>
      <c r="F41" s="2">
        <v>0</v>
      </c>
      <c r="G41" s="5">
        <f t="shared" si="24"/>
        <v>0</v>
      </c>
      <c r="H41" s="2">
        <v>0</v>
      </c>
      <c r="I41" s="2">
        <v>0</v>
      </c>
      <c r="J41" s="36"/>
      <c r="K41" s="36"/>
      <c r="L41" s="36"/>
    </row>
    <row r="42" spans="1:12" ht="54" x14ac:dyDescent="0.3">
      <c r="A42" s="120" t="s">
        <v>20</v>
      </c>
      <c r="B42" s="124">
        <v>247</v>
      </c>
      <c r="C42" s="124">
        <v>223</v>
      </c>
      <c r="D42" s="5">
        <f t="shared" si="0"/>
        <v>66438.14</v>
      </c>
      <c r="E42" s="2">
        <v>66438.14</v>
      </c>
      <c r="F42" s="2">
        <v>0</v>
      </c>
      <c r="G42" s="5">
        <f>H42+I42</f>
        <v>66438.14</v>
      </c>
      <c r="H42" s="2">
        <v>66438.14</v>
      </c>
      <c r="I42" s="2">
        <v>0</v>
      </c>
      <c r="J42" s="36"/>
      <c r="K42" s="36"/>
      <c r="L42" s="36"/>
    </row>
    <row r="43" spans="1:12" ht="72" x14ac:dyDescent="0.3">
      <c r="A43" s="120" t="s">
        <v>21</v>
      </c>
      <c r="B43" s="124">
        <v>244</v>
      </c>
      <c r="C43" s="124">
        <v>223</v>
      </c>
      <c r="D43" s="5">
        <f t="shared" si="0"/>
        <v>5469.16</v>
      </c>
      <c r="E43" s="2">
        <v>5469.16</v>
      </c>
      <c r="F43" s="2">
        <v>0</v>
      </c>
      <c r="G43" s="5">
        <f t="shared" si="24"/>
        <v>5469.16</v>
      </c>
      <c r="H43" s="2">
        <v>5469.16</v>
      </c>
      <c r="I43" s="2">
        <v>0</v>
      </c>
      <c r="J43" s="36"/>
      <c r="K43" s="36"/>
      <c r="L43" s="36"/>
    </row>
    <row r="44" spans="1:12" ht="54" x14ac:dyDescent="0.3">
      <c r="A44" s="120" t="s">
        <v>22</v>
      </c>
      <c r="B44" s="124">
        <v>244</v>
      </c>
      <c r="C44" s="124">
        <v>223</v>
      </c>
      <c r="D44" s="5">
        <f t="shared" si="0"/>
        <v>33951.99</v>
      </c>
      <c r="E44" s="2">
        <v>33951.99</v>
      </c>
      <c r="F44" s="2">
        <v>0</v>
      </c>
      <c r="G44" s="5">
        <f t="shared" si="24"/>
        <v>33951.99</v>
      </c>
      <c r="H44" s="2">
        <v>33951.99</v>
      </c>
      <c r="I44" s="2">
        <v>0</v>
      </c>
      <c r="J44" s="36"/>
      <c r="K44" s="36"/>
      <c r="L44" s="36"/>
    </row>
    <row r="45" spans="1:12" ht="36" x14ac:dyDescent="0.3">
      <c r="A45" s="232" t="s">
        <v>306</v>
      </c>
      <c r="B45" s="233">
        <v>244</v>
      </c>
      <c r="C45" s="233">
        <v>223</v>
      </c>
      <c r="D45" s="5">
        <f t="shared" ref="D45" si="25">E45+F45</f>
        <v>0</v>
      </c>
      <c r="E45" s="2">
        <v>0</v>
      </c>
      <c r="F45" s="2">
        <v>0</v>
      </c>
      <c r="G45" s="5">
        <f t="shared" ref="G45" si="26">H45+I45</f>
        <v>0</v>
      </c>
      <c r="H45" s="2">
        <v>0</v>
      </c>
      <c r="I45" s="2">
        <v>0</v>
      </c>
      <c r="J45" s="36"/>
      <c r="K45" s="36"/>
      <c r="L45" s="36"/>
    </row>
    <row r="46" spans="1:12" ht="162" x14ac:dyDescent="0.3">
      <c r="A46" s="120" t="s">
        <v>23</v>
      </c>
      <c r="B46" s="124">
        <v>244</v>
      </c>
      <c r="C46" s="124">
        <v>224</v>
      </c>
      <c r="D46" s="5">
        <f t="shared" si="0"/>
        <v>0</v>
      </c>
      <c r="E46" s="2">
        <v>0</v>
      </c>
      <c r="F46" s="2">
        <v>0</v>
      </c>
      <c r="G46" s="5">
        <f t="shared" si="24"/>
        <v>0</v>
      </c>
      <c r="H46" s="2">
        <v>0</v>
      </c>
      <c r="I46" s="2">
        <v>0</v>
      </c>
      <c r="J46" s="36"/>
      <c r="K46" s="36"/>
      <c r="L46" s="36"/>
    </row>
    <row r="47" spans="1:12" ht="54" x14ac:dyDescent="0.3">
      <c r="A47" s="120" t="s">
        <v>24</v>
      </c>
      <c r="B47" s="124" t="s">
        <v>5</v>
      </c>
      <c r="C47" s="124">
        <v>225</v>
      </c>
      <c r="D47" s="2">
        <f t="shared" ref="D47:F47" si="27">D48+D49</f>
        <v>96896.49</v>
      </c>
      <c r="E47" s="2">
        <f>E48+E49</f>
        <v>96896.49</v>
      </c>
      <c r="F47" s="2">
        <f t="shared" si="27"/>
        <v>0</v>
      </c>
      <c r="G47" s="2">
        <f t="shared" ref="G47" si="28">G48+G49</f>
        <v>96896.49</v>
      </c>
      <c r="H47" s="2">
        <f>H48+H49</f>
        <v>96896.49</v>
      </c>
      <c r="I47" s="2">
        <f t="shared" ref="I47" si="29">I48+I49</f>
        <v>0</v>
      </c>
      <c r="J47" s="36"/>
      <c r="K47" s="36"/>
      <c r="L47" s="36"/>
    </row>
    <row r="48" spans="1:12" ht="18" x14ac:dyDescent="0.3">
      <c r="A48" s="370" t="s">
        <v>6</v>
      </c>
      <c r="B48" s="124">
        <v>243</v>
      </c>
      <c r="C48" s="124">
        <v>225</v>
      </c>
      <c r="D48" s="5">
        <f t="shared" si="0"/>
        <v>0</v>
      </c>
      <c r="E48" s="2">
        <v>0</v>
      </c>
      <c r="F48" s="2">
        <v>0</v>
      </c>
      <c r="G48" s="5">
        <f t="shared" ref="G48:G93" si="30">H48+I48</f>
        <v>0</v>
      </c>
      <c r="H48" s="2">
        <v>0</v>
      </c>
      <c r="I48" s="2">
        <v>0</v>
      </c>
      <c r="J48" s="36"/>
      <c r="K48" s="36"/>
      <c r="L48" s="36"/>
    </row>
    <row r="49" spans="1:12" ht="18" x14ac:dyDescent="0.3">
      <c r="A49" s="370"/>
      <c r="B49" s="124">
        <v>244</v>
      </c>
      <c r="C49" s="124">
        <v>225</v>
      </c>
      <c r="D49" s="5">
        <f t="shared" si="0"/>
        <v>96896.49</v>
      </c>
      <c r="E49" s="2">
        <v>96896.49</v>
      </c>
      <c r="F49" s="2">
        <v>0</v>
      </c>
      <c r="G49" s="5">
        <f t="shared" si="30"/>
        <v>96896.49</v>
      </c>
      <c r="H49" s="2">
        <v>96896.49</v>
      </c>
      <c r="I49" s="2">
        <v>0</v>
      </c>
      <c r="J49" s="36"/>
      <c r="K49" s="36"/>
      <c r="L49" s="36"/>
    </row>
    <row r="50" spans="1:12" ht="36" x14ac:dyDescent="0.3">
      <c r="A50" s="120" t="s">
        <v>58</v>
      </c>
      <c r="B50" s="124" t="s">
        <v>5</v>
      </c>
      <c r="C50" s="124">
        <v>226</v>
      </c>
      <c r="D50" s="5">
        <f t="shared" si="0"/>
        <v>228948.39</v>
      </c>
      <c r="E50" s="2">
        <f>E51+E52+E54+E55+E53</f>
        <v>228948.39</v>
      </c>
      <c r="F50" s="2">
        <f>F51+F52+F54+F55+F53</f>
        <v>0</v>
      </c>
      <c r="G50" s="5">
        <f t="shared" si="30"/>
        <v>228948.39</v>
      </c>
      <c r="H50" s="2">
        <f>H51+H52+H54+H55+H53</f>
        <v>228948.39</v>
      </c>
      <c r="I50" s="2">
        <f>I51+I52+I54+I55+I53</f>
        <v>0</v>
      </c>
      <c r="J50" s="36"/>
      <c r="K50" s="36"/>
      <c r="L50" s="36"/>
    </row>
    <row r="51" spans="1:12" ht="18" x14ac:dyDescent="0.3">
      <c r="A51" s="370" t="s">
        <v>6</v>
      </c>
      <c r="B51" s="124">
        <v>112</v>
      </c>
      <c r="C51" s="124">
        <v>226</v>
      </c>
      <c r="D51" s="5">
        <f t="shared" si="0"/>
        <v>0</v>
      </c>
      <c r="E51" s="2">
        <v>0</v>
      </c>
      <c r="F51" s="2">
        <v>0</v>
      </c>
      <c r="G51" s="5">
        <f t="shared" si="30"/>
        <v>0</v>
      </c>
      <c r="H51" s="2">
        <v>0</v>
      </c>
      <c r="I51" s="2">
        <v>0</v>
      </c>
      <c r="J51" s="36"/>
      <c r="K51" s="36"/>
      <c r="L51" s="36"/>
    </row>
    <row r="52" spans="1:12" ht="18" x14ac:dyDescent="0.3">
      <c r="A52" s="370"/>
      <c r="B52" s="124">
        <v>113</v>
      </c>
      <c r="C52" s="124">
        <v>226</v>
      </c>
      <c r="D52" s="5">
        <f t="shared" si="0"/>
        <v>0</v>
      </c>
      <c r="E52" s="2">
        <v>0</v>
      </c>
      <c r="F52" s="2">
        <v>0</v>
      </c>
      <c r="G52" s="5">
        <f t="shared" si="30"/>
        <v>0</v>
      </c>
      <c r="H52" s="2">
        <v>0</v>
      </c>
      <c r="I52" s="2">
        <v>0</v>
      </c>
      <c r="J52" s="36"/>
      <c r="K52" s="36"/>
      <c r="L52" s="36"/>
    </row>
    <row r="53" spans="1:12" ht="18" x14ac:dyDescent="0.3">
      <c r="A53" s="370"/>
      <c r="B53" s="124">
        <v>119</v>
      </c>
      <c r="C53" s="124">
        <v>226</v>
      </c>
      <c r="D53" s="5">
        <f t="shared" si="0"/>
        <v>0</v>
      </c>
      <c r="E53" s="2">
        <v>0</v>
      </c>
      <c r="F53" s="2">
        <v>0</v>
      </c>
      <c r="G53" s="5">
        <f t="shared" si="30"/>
        <v>0</v>
      </c>
      <c r="H53" s="2">
        <v>0</v>
      </c>
      <c r="I53" s="2">
        <v>0</v>
      </c>
      <c r="J53" s="36"/>
      <c r="K53" s="36"/>
      <c r="L53" s="36"/>
    </row>
    <row r="54" spans="1:12" ht="18" x14ac:dyDescent="0.3">
      <c r="A54" s="370"/>
      <c r="B54" s="124">
        <v>243</v>
      </c>
      <c r="C54" s="124">
        <v>226</v>
      </c>
      <c r="D54" s="5">
        <f t="shared" si="0"/>
        <v>0</v>
      </c>
      <c r="E54" s="2">
        <v>0</v>
      </c>
      <c r="F54" s="2">
        <v>0</v>
      </c>
      <c r="G54" s="5">
        <f t="shared" si="30"/>
        <v>0</v>
      </c>
      <c r="H54" s="2">
        <v>0</v>
      </c>
      <c r="I54" s="2">
        <v>0</v>
      </c>
      <c r="J54" s="36"/>
      <c r="K54" s="36"/>
      <c r="L54" s="36"/>
    </row>
    <row r="55" spans="1:12" ht="18" x14ac:dyDescent="0.3">
      <c r="A55" s="370"/>
      <c r="B55" s="124">
        <v>244</v>
      </c>
      <c r="C55" s="124">
        <v>226</v>
      </c>
      <c r="D55" s="5">
        <f t="shared" si="0"/>
        <v>228948.39</v>
      </c>
      <c r="E55" s="2">
        <v>228948.39</v>
      </c>
      <c r="F55" s="2">
        <v>0</v>
      </c>
      <c r="G55" s="5">
        <f t="shared" si="30"/>
        <v>228948.39</v>
      </c>
      <c r="H55" s="2">
        <v>228948.39</v>
      </c>
      <c r="I55" s="2">
        <v>0</v>
      </c>
      <c r="J55" s="36"/>
      <c r="K55" s="36"/>
      <c r="L55" s="36"/>
    </row>
    <row r="56" spans="1:12" ht="18" x14ac:dyDescent="0.3">
      <c r="A56" s="120" t="s">
        <v>25</v>
      </c>
      <c r="B56" s="124">
        <v>244</v>
      </c>
      <c r="C56" s="124">
        <v>227</v>
      </c>
      <c r="D56" s="5">
        <f t="shared" si="0"/>
        <v>0</v>
      </c>
      <c r="E56" s="2">
        <v>0</v>
      </c>
      <c r="F56" s="2">
        <v>0</v>
      </c>
      <c r="G56" s="5">
        <f t="shared" si="30"/>
        <v>0</v>
      </c>
      <c r="H56" s="2">
        <v>0</v>
      </c>
      <c r="I56" s="2">
        <v>0</v>
      </c>
      <c r="J56" s="36"/>
      <c r="K56" s="36"/>
      <c r="L56" s="36"/>
    </row>
    <row r="57" spans="1:12" ht="54" x14ac:dyDescent="0.3">
      <c r="A57" s="304" t="s">
        <v>285</v>
      </c>
      <c r="B57" s="305" t="s">
        <v>115</v>
      </c>
      <c r="C57" s="305">
        <v>228</v>
      </c>
      <c r="D57" s="5">
        <f t="shared" ref="D57" si="31">E57+F57</f>
        <v>0</v>
      </c>
      <c r="E57" s="2">
        <v>0</v>
      </c>
      <c r="F57" s="2">
        <v>0</v>
      </c>
      <c r="G57" s="5">
        <f t="shared" ref="G57" si="32">H57+I57</f>
        <v>0</v>
      </c>
      <c r="H57" s="2">
        <v>0</v>
      </c>
      <c r="I57" s="2">
        <v>0</v>
      </c>
      <c r="J57" s="36"/>
      <c r="K57" s="36"/>
      <c r="L57" s="36"/>
    </row>
    <row r="58" spans="1:12" ht="18" x14ac:dyDescent="0.3">
      <c r="A58" s="447" t="s">
        <v>6</v>
      </c>
      <c r="B58" s="337">
        <v>243</v>
      </c>
      <c r="C58" s="337">
        <v>228</v>
      </c>
      <c r="D58" s="5">
        <f t="shared" ref="D58:D59" si="33">E58+F58</f>
        <v>0</v>
      </c>
      <c r="E58" s="2">
        <v>0</v>
      </c>
      <c r="F58" s="2">
        <v>0</v>
      </c>
      <c r="G58" s="5">
        <f t="shared" ref="G58:G59" si="34">H58+I58</f>
        <v>0</v>
      </c>
      <c r="H58" s="2">
        <v>0</v>
      </c>
      <c r="I58" s="2">
        <v>0</v>
      </c>
      <c r="J58" s="36"/>
      <c r="K58" s="36"/>
      <c r="L58" s="36"/>
    </row>
    <row r="59" spans="1:12" ht="18" x14ac:dyDescent="0.3">
      <c r="A59" s="448"/>
      <c r="B59" s="337">
        <v>244</v>
      </c>
      <c r="C59" s="337">
        <v>228</v>
      </c>
      <c r="D59" s="5">
        <f t="shared" si="33"/>
        <v>0</v>
      </c>
      <c r="E59" s="2">
        <v>0</v>
      </c>
      <c r="F59" s="2">
        <v>0</v>
      </c>
      <c r="G59" s="5">
        <f t="shared" si="34"/>
        <v>0</v>
      </c>
      <c r="H59" s="2">
        <v>0</v>
      </c>
      <c r="I59" s="2">
        <v>0</v>
      </c>
      <c r="J59" s="36"/>
      <c r="K59" s="36"/>
      <c r="L59" s="36"/>
    </row>
    <row r="60" spans="1:12" ht="126" x14ac:dyDescent="0.3">
      <c r="A60" s="176" t="s">
        <v>342</v>
      </c>
      <c r="B60" s="177">
        <v>244</v>
      </c>
      <c r="C60" s="177">
        <v>229</v>
      </c>
      <c r="D60" s="5">
        <f t="shared" si="0"/>
        <v>0</v>
      </c>
      <c r="E60" s="2">
        <v>0</v>
      </c>
      <c r="F60" s="2">
        <v>0</v>
      </c>
      <c r="G60" s="5">
        <f t="shared" si="30"/>
        <v>0</v>
      </c>
      <c r="H60" s="2">
        <v>0</v>
      </c>
      <c r="I60" s="2">
        <v>0</v>
      </c>
      <c r="J60" s="36"/>
      <c r="K60" s="36"/>
      <c r="L60" s="36"/>
    </row>
    <row r="61" spans="1:12" ht="36" x14ac:dyDescent="0.3">
      <c r="A61" s="120" t="s">
        <v>26</v>
      </c>
      <c r="B61" s="124" t="s">
        <v>5</v>
      </c>
      <c r="C61" s="124">
        <v>260</v>
      </c>
      <c r="D61" s="5">
        <f t="shared" si="0"/>
        <v>5000</v>
      </c>
      <c r="E61" s="2">
        <f>E65+E67+E71</f>
        <v>5000</v>
      </c>
      <c r="F61" s="2">
        <f>F65+F67+F71</f>
        <v>0</v>
      </c>
      <c r="G61" s="5">
        <f t="shared" si="30"/>
        <v>5000</v>
      </c>
      <c r="H61" s="2">
        <f>H65+H67+H71</f>
        <v>5000</v>
      </c>
      <c r="I61" s="2">
        <f>I65+I67+I71</f>
        <v>0</v>
      </c>
      <c r="J61" s="36"/>
      <c r="K61" s="36"/>
      <c r="L61" s="36"/>
    </row>
    <row r="62" spans="1:12" ht="72" x14ac:dyDescent="0.3">
      <c r="A62" s="276" t="s">
        <v>325</v>
      </c>
      <c r="B62" s="277" t="s">
        <v>115</v>
      </c>
      <c r="C62" s="277">
        <v>263</v>
      </c>
      <c r="D62" s="5">
        <f t="shared" ref="D62" si="35">E62+F62</f>
        <v>0</v>
      </c>
      <c r="E62" s="2">
        <v>0</v>
      </c>
      <c r="F62" s="2">
        <v>0</v>
      </c>
      <c r="G62" s="5">
        <f t="shared" ref="G62" si="36">H62+I62</f>
        <v>0</v>
      </c>
      <c r="H62" s="2">
        <v>0</v>
      </c>
      <c r="I62" s="2">
        <v>0</v>
      </c>
      <c r="J62" s="36"/>
      <c r="K62" s="36"/>
      <c r="L62" s="36"/>
    </row>
    <row r="63" spans="1:12" ht="18" x14ac:dyDescent="0.3">
      <c r="A63" s="371" t="s">
        <v>6</v>
      </c>
      <c r="B63" s="331">
        <v>321</v>
      </c>
      <c r="C63" s="331">
        <v>263</v>
      </c>
      <c r="D63" s="5">
        <f t="shared" ref="D63:D64" si="37">E63+F63</f>
        <v>0</v>
      </c>
      <c r="E63" s="2">
        <v>0</v>
      </c>
      <c r="F63" s="2">
        <v>0</v>
      </c>
      <c r="G63" s="5">
        <f t="shared" ref="G63:G64" si="38">H63+I63</f>
        <v>0</v>
      </c>
      <c r="H63" s="2">
        <v>0</v>
      </c>
      <c r="I63" s="2">
        <v>0</v>
      </c>
      <c r="J63" s="36"/>
      <c r="K63" s="36"/>
      <c r="L63" s="36"/>
    </row>
    <row r="64" spans="1:12" ht="24" customHeight="1" x14ac:dyDescent="0.3">
      <c r="A64" s="372"/>
      <c r="B64" s="331">
        <v>323</v>
      </c>
      <c r="C64" s="331">
        <v>263</v>
      </c>
      <c r="D64" s="5">
        <f t="shared" si="37"/>
        <v>0</v>
      </c>
      <c r="E64" s="2">
        <v>0</v>
      </c>
      <c r="F64" s="2">
        <v>0</v>
      </c>
      <c r="G64" s="5">
        <f t="shared" si="38"/>
        <v>0</v>
      </c>
      <c r="H64" s="2">
        <v>0</v>
      </c>
      <c r="I64" s="2">
        <v>0</v>
      </c>
      <c r="J64" s="36"/>
      <c r="K64" s="36"/>
      <c r="L64" s="36"/>
    </row>
    <row r="65" spans="1:12" ht="90" x14ac:dyDescent="0.3">
      <c r="A65" s="120" t="s">
        <v>27</v>
      </c>
      <c r="B65" s="124">
        <v>321</v>
      </c>
      <c r="C65" s="124">
        <v>264</v>
      </c>
      <c r="D65" s="5">
        <f t="shared" si="0"/>
        <v>0</v>
      </c>
      <c r="E65" s="2">
        <v>0</v>
      </c>
      <c r="F65" s="2">
        <v>0</v>
      </c>
      <c r="G65" s="5">
        <f t="shared" si="30"/>
        <v>0</v>
      </c>
      <c r="H65" s="2">
        <v>0</v>
      </c>
      <c r="I65" s="2">
        <v>0</v>
      </c>
      <c r="J65" s="36"/>
      <c r="K65" s="36"/>
      <c r="L65" s="36"/>
    </row>
    <row r="66" spans="1:12" ht="126" x14ac:dyDescent="0.3">
      <c r="A66" s="229" t="s">
        <v>304</v>
      </c>
      <c r="B66" s="230">
        <v>119</v>
      </c>
      <c r="C66" s="230">
        <v>265</v>
      </c>
      <c r="D66" s="5">
        <f t="shared" ref="D66" si="39">E66+F66</f>
        <v>0</v>
      </c>
      <c r="E66" s="2">
        <v>0</v>
      </c>
      <c r="F66" s="2">
        <v>0</v>
      </c>
      <c r="G66" s="5">
        <f t="shared" ref="G66" si="40">H66+I66</f>
        <v>0</v>
      </c>
      <c r="H66" s="2">
        <v>0</v>
      </c>
      <c r="I66" s="2">
        <v>0</v>
      </c>
      <c r="J66" s="36"/>
      <c r="K66" s="36"/>
      <c r="L66" s="36"/>
    </row>
    <row r="67" spans="1:12" ht="72" x14ac:dyDescent="0.3">
      <c r="A67" s="120" t="s">
        <v>28</v>
      </c>
      <c r="B67" s="124" t="s">
        <v>5</v>
      </c>
      <c r="C67" s="124">
        <v>266</v>
      </c>
      <c r="D67" s="5">
        <f t="shared" si="0"/>
        <v>5000</v>
      </c>
      <c r="E67" s="2">
        <f t="shared" ref="E67" si="41">E68+E70</f>
        <v>5000</v>
      </c>
      <c r="F67" s="2">
        <f t="shared" ref="F67" si="42">F68+F70</f>
        <v>0</v>
      </c>
      <c r="G67" s="5">
        <f t="shared" si="30"/>
        <v>5000</v>
      </c>
      <c r="H67" s="2">
        <f t="shared" ref="H67" si="43">H68+H70</f>
        <v>5000</v>
      </c>
      <c r="I67" s="2">
        <f t="shared" ref="I67" si="44">I68+I70</f>
        <v>0</v>
      </c>
      <c r="J67" s="36"/>
      <c r="K67" s="36"/>
      <c r="L67" s="36"/>
    </row>
    <row r="68" spans="1:12" ht="18" x14ac:dyDescent="0.3">
      <c r="A68" s="370" t="s">
        <v>6</v>
      </c>
      <c r="B68" s="124">
        <v>111</v>
      </c>
      <c r="C68" s="124">
        <v>266</v>
      </c>
      <c r="D68" s="5">
        <f t="shared" si="0"/>
        <v>5000</v>
      </c>
      <c r="E68" s="2">
        <v>5000</v>
      </c>
      <c r="F68" s="2">
        <v>0</v>
      </c>
      <c r="G68" s="5">
        <f t="shared" si="30"/>
        <v>5000</v>
      </c>
      <c r="H68" s="2">
        <v>5000</v>
      </c>
      <c r="I68" s="2">
        <v>0</v>
      </c>
      <c r="J68" s="36"/>
      <c r="K68" s="36"/>
      <c r="L68" s="36"/>
    </row>
    <row r="69" spans="1:12" ht="18" x14ac:dyDescent="0.3">
      <c r="A69" s="370"/>
      <c r="B69" s="257">
        <v>112</v>
      </c>
      <c r="C69" s="257">
        <v>266</v>
      </c>
      <c r="D69" s="5">
        <f t="shared" ref="D69" si="45">E69+F69</f>
        <v>0</v>
      </c>
      <c r="E69" s="2">
        <v>0</v>
      </c>
      <c r="F69" s="2">
        <v>0</v>
      </c>
      <c r="G69" s="5">
        <f t="shared" ref="G69" si="46">H69+I69</f>
        <v>0</v>
      </c>
      <c r="H69" s="2">
        <v>0</v>
      </c>
      <c r="I69" s="2">
        <v>0</v>
      </c>
      <c r="J69" s="36"/>
      <c r="K69" s="36"/>
      <c r="L69" s="36"/>
    </row>
    <row r="70" spans="1:12" ht="18" x14ac:dyDescent="0.3">
      <c r="A70" s="370"/>
      <c r="B70" s="124">
        <v>119</v>
      </c>
      <c r="C70" s="124">
        <v>266</v>
      </c>
      <c r="D70" s="5">
        <f t="shared" si="0"/>
        <v>0</v>
      </c>
      <c r="E70" s="2">
        <v>0</v>
      </c>
      <c r="F70" s="2">
        <v>0</v>
      </c>
      <c r="G70" s="5">
        <f t="shared" si="30"/>
        <v>0</v>
      </c>
      <c r="H70" s="2">
        <v>0</v>
      </c>
      <c r="I70" s="2">
        <v>0</v>
      </c>
      <c r="J70" s="36"/>
      <c r="K70" s="36"/>
      <c r="L70" s="36"/>
    </row>
    <row r="71" spans="1:12" ht="72" x14ac:dyDescent="0.3">
      <c r="A71" s="120" t="s">
        <v>29</v>
      </c>
      <c r="B71" s="124">
        <v>112</v>
      </c>
      <c r="C71" s="124">
        <v>267</v>
      </c>
      <c r="D71" s="5">
        <f t="shared" si="0"/>
        <v>0</v>
      </c>
      <c r="E71" s="2">
        <v>0</v>
      </c>
      <c r="F71" s="2">
        <v>0</v>
      </c>
      <c r="G71" s="5">
        <f t="shared" si="30"/>
        <v>0</v>
      </c>
      <c r="H71" s="2">
        <v>0</v>
      </c>
      <c r="I71" s="2">
        <v>0</v>
      </c>
      <c r="J71" s="36"/>
      <c r="K71" s="36"/>
      <c r="L71" s="36"/>
    </row>
    <row r="72" spans="1:12" ht="18" x14ac:dyDescent="0.3">
      <c r="A72" s="120" t="s">
        <v>30</v>
      </c>
      <c r="B72" s="124" t="s">
        <v>5</v>
      </c>
      <c r="C72" s="124">
        <v>290</v>
      </c>
      <c r="D72" s="5">
        <f t="shared" si="0"/>
        <v>35834.630000000005</v>
      </c>
      <c r="E72" s="2">
        <f>E74+E78+E79+E80+E81+E88</f>
        <v>35834.630000000005</v>
      </c>
      <c r="F72" s="2">
        <f>F74+F78+F79+F80+F81+F88</f>
        <v>0</v>
      </c>
      <c r="G72" s="5">
        <f t="shared" si="30"/>
        <v>35834.630000000005</v>
      </c>
      <c r="H72" s="2">
        <f>H74+H78+H79+H80+H81+H88</f>
        <v>35834.630000000005</v>
      </c>
      <c r="I72" s="2">
        <f>I74+I78+I79+I80+I81+I88</f>
        <v>0</v>
      </c>
      <c r="J72" s="36"/>
      <c r="K72" s="36"/>
      <c r="L72" s="36"/>
    </row>
    <row r="73" spans="1:12" ht="18" x14ac:dyDescent="0.3">
      <c r="A73" s="120" t="s">
        <v>9</v>
      </c>
      <c r="B73" s="124"/>
      <c r="C73" s="124"/>
      <c r="D73" s="5">
        <f t="shared" si="0"/>
        <v>0</v>
      </c>
      <c r="E73" s="2"/>
      <c r="F73" s="2"/>
      <c r="G73" s="5">
        <f t="shared" si="30"/>
        <v>0</v>
      </c>
      <c r="H73" s="2"/>
      <c r="I73" s="2"/>
      <c r="J73" s="36"/>
      <c r="K73" s="36"/>
      <c r="L73" s="36"/>
    </row>
    <row r="74" spans="1:12" ht="57" customHeight="1" x14ac:dyDescent="0.3">
      <c r="A74" s="120" t="s">
        <v>31</v>
      </c>
      <c r="B74" s="124" t="s">
        <v>5</v>
      </c>
      <c r="C74" s="124">
        <v>291</v>
      </c>
      <c r="D74" s="5">
        <f t="shared" si="0"/>
        <v>35834.630000000005</v>
      </c>
      <c r="E74" s="2">
        <f t="shared" ref="E74" si="47">E75+E76+E77</f>
        <v>35834.630000000005</v>
      </c>
      <c r="F74" s="2">
        <f t="shared" ref="F74" si="48">F75+F76+F77</f>
        <v>0</v>
      </c>
      <c r="G74" s="5">
        <f t="shared" si="30"/>
        <v>35834.630000000005</v>
      </c>
      <c r="H74" s="2">
        <f t="shared" ref="H74" si="49">H75+H76+H77</f>
        <v>35834.630000000005</v>
      </c>
      <c r="I74" s="2">
        <f t="shared" ref="I74" si="50">I75+I76+I77</f>
        <v>0</v>
      </c>
      <c r="J74" s="36"/>
      <c r="K74" s="36"/>
      <c r="L74" s="36"/>
    </row>
    <row r="75" spans="1:12" ht="18" x14ac:dyDescent="0.3">
      <c r="A75" s="370" t="s">
        <v>6</v>
      </c>
      <c r="B75" s="124">
        <v>851</v>
      </c>
      <c r="C75" s="124">
        <v>291</v>
      </c>
      <c r="D75" s="5">
        <f t="shared" si="0"/>
        <v>32684.63</v>
      </c>
      <c r="E75" s="2">
        <v>32684.63</v>
      </c>
      <c r="F75" s="2">
        <v>0</v>
      </c>
      <c r="G75" s="5">
        <f t="shared" si="30"/>
        <v>32684.63</v>
      </c>
      <c r="H75" s="2">
        <v>32684.63</v>
      </c>
      <c r="I75" s="2">
        <v>0</v>
      </c>
      <c r="J75" s="36"/>
      <c r="K75" s="36"/>
      <c r="L75" s="36"/>
    </row>
    <row r="76" spans="1:12" ht="18" x14ac:dyDescent="0.3">
      <c r="A76" s="370"/>
      <c r="B76" s="124">
        <v>852</v>
      </c>
      <c r="C76" s="124">
        <v>291</v>
      </c>
      <c r="D76" s="5">
        <f t="shared" si="0"/>
        <v>0</v>
      </c>
      <c r="E76" s="2">
        <v>0</v>
      </c>
      <c r="F76" s="2">
        <v>0</v>
      </c>
      <c r="G76" s="5">
        <f t="shared" si="30"/>
        <v>0</v>
      </c>
      <c r="H76" s="2">
        <v>0</v>
      </c>
      <c r="I76" s="2">
        <v>0</v>
      </c>
      <c r="J76" s="36"/>
      <c r="K76" s="36"/>
      <c r="L76" s="36"/>
    </row>
    <row r="77" spans="1:12" ht="18" x14ac:dyDescent="0.3">
      <c r="A77" s="370"/>
      <c r="B77" s="124">
        <v>853</v>
      </c>
      <c r="C77" s="124">
        <v>291</v>
      </c>
      <c r="D77" s="5">
        <f t="shared" si="0"/>
        <v>3150</v>
      </c>
      <c r="E77" s="2">
        <v>3150</v>
      </c>
      <c r="F77" s="2">
        <v>0</v>
      </c>
      <c r="G77" s="5">
        <f t="shared" si="30"/>
        <v>3150</v>
      </c>
      <c r="H77" s="2">
        <v>3150</v>
      </c>
      <c r="I77" s="2">
        <v>0</v>
      </c>
      <c r="J77" s="36"/>
      <c r="K77" s="36"/>
      <c r="L77" s="36"/>
    </row>
    <row r="78" spans="1:12" ht="108" x14ac:dyDescent="0.3">
      <c r="A78" s="120" t="s">
        <v>32</v>
      </c>
      <c r="B78" s="124">
        <v>853</v>
      </c>
      <c r="C78" s="124">
        <v>292</v>
      </c>
      <c r="D78" s="5">
        <f t="shared" si="0"/>
        <v>0</v>
      </c>
      <c r="E78" s="2">
        <v>0</v>
      </c>
      <c r="F78" s="2">
        <v>0</v>
      </c>
      <c r="G78" s="5">
        <f t="shared" si="30"/>
        <v>0</v>
      </c>
      <c r="H78" s="2">
        <v>0</v>
      </c>
      <c r="I78" s="2">
        <v>0</v>
      </c>
      <c r="J78" s="36"/>
      <c r="K78" s="36"/>
      <c r="L78" s="36"/>
    </row>
    <row r="79" spans="1:12" ht="126" x14ac:dyDescent="0.3">
      <c r="A79" s="120" t="s">
        <v>33</v>
      </c>
      <c r="B79" s="124">
        <v>853</v>
      </c>
      <c r="C79" s="124">
        <v>293</v>
      </c>
      <c r="D79" s="5">
        <f t="shared" si="0"/>
        <v>0</v>
      </c>
      <c r="E79" s="2">
        <v>0</v>
      </c>
      <c r="F79" s="2">
        <v>0</v>
      </c>
      <c r="G79" s="5">
        <f t="shared" si="30"/>
        <v>0</v>
      </c>
      <c r="H79" s="2">
        <v>0</v>
      </c>
      <c r="I79" s="2">
        <v>0</v>
      </c>
      <c r="J79" s="36"/>
      <c r="K79" s="36"/>
      <c r="L79" s="36"/>
    </row>
    <row r="80" spans="1:12" ht="54" x14ac:dyDescent="0.3">
      <c r="A80" s="120" t="s">
        <v>156</v>
      </c>
      <c r="B80" s="124">
        <v>853</v>
      </c>
      <c r="C80" s="124">
        <v>295</v>
      </c>
      <c r="D80" s="5">
        <f t="shared" si="0"/>
        <v>0</v>
      </c>
      <c r="E80" s="2">
        <v>0</v>
      </c>
      <c r="F80" s="2">
        <v>0</v>
      </c>
      <c r="G80" s="5">
        <f t="shared" si="30"/>
        <v>0</v>
      </c>
      <c r="H80" s="2">
        <v>0</v>
      </c>
      <c r="I80" s="2">
        <v>0</v>
      </c>
      <c r="J80" s="36"/>
      <c r="K80" s="36"/>
      <c r="L80" s="36"/>
    </row>
    <row r="81" spans="1:12" ht="54" x14ac:dyDescent="0.3">
      <c r="A81" s="120" t="s">
        <v>34</v>
      </c>
      <c r="B81" s="124" t="s">
        <v>5</v>
      </c>
      <c r="C81" s="124">
        <v>296</v>
      </c>
      <c r="D81" s="5">
        <f t="shared" si="0"/>
        <v>0</v>
      </c>
      <c r="E81" s="2">
        <f t="shared" ref="E81" si="51">E82+E83+E84+E85+E87</f>
        <v>0</v>
      </c>
      <c r="F81" s="2">
        <f t="shared" ref="F81" si="52">F82+F83+F84+F85+F87</f>
        <v>0</v>
      </c>
      <c r="G81" s="5">
        <f t="shared" si="30"/>
        <v>0</v>
      </c>
      <c r="H81" s="2">
        <f t="shared" ref="H81" si="53">H82+H83+H84+H85+H87</f>
        <v>0</v>
      </c>
      <c r="I81" s="2">
        <f t="shared" ref="I81" si="54">I82+I83+I84+I85+I87</f>
        <v>0</v>
      </c>
      <c r="J81" s="36"/>
      <c r="K81" s="36"/>
      <c r="L81" s="36"/>
    </row>
    <row r="82" spans="1:12" ht="18" x14ac:dyDescent="0.3">
      <c r="A82" s="370" t="s">
        <v>6</v>
      </c>
      <c r="B82" s="124">
        <v>244</v>
      </c>
      <c r="C82" s="124">
        <v>296</v>
      </c>
      <c r="D82" s="5">
        <f t="shared" si="0"/>
        <v>0</v>
      </c>
      <c r="E82" s="2">
        <v>0</v>
      </c>
      <c r="F82" s="2">
        <v>0</v>
      </c>
      <c r="G82" s="5">
        <f t="shared" si="30"/>
        <v>0</v>
      </c>
      <c r="H82" s="2">
        <v>0</v>
      </c>
      <c r="I82" s="2">
        <v>0</v>
      </c>
      <c r="J82" s="36"/>
      <c r="K82" s="36"/>
      <c r="L82" s="36"/>
    </row>
    <row r="83" spans="1:12" ht="18" x14ac:dyDescent="0.3">
      <c r="A83" s="370"/>
      <c r="B83" s="124">
        <v>340</v>
      </c>
      <c r="C83" s="124">
        <v>296</v>
      </c>
      <c r="D83" s="5">
        <f t="shared" si="0"/>
        <v>0</v>
      </c>
      <c r="E83" s="2">
        <v>0</v>
      </c>
      <c r="F83" s="2">
        <v>0</v>
      </c>
      <c r="G83" s="5">
        <f t="shared" si="30"/>
        <v>0</v>
      </c>
      <c r="H83" s="2">
        <v>0</v>
      </c>
      <c r="I83" s="2">
        <v>0</v>
      </c>
      <c r="J83" s="36"/>
      <c r="K83" s="36"/>
      <c r="L83" s="36"/>
    </row>
    <row r="84" spans="1:12" ht="18" x14ac:dyDescent="0.3">
      <c r="A84" s="370"/>
      <c r="B84" s="124">
        <v>350</v>
      </c>
      <c r="C84" s="124">
        <v>296</v>
      </c>
      <c r="D84" s="5">
        <f t="shared" si="0"/>
        <v>0</v>
      </c>
      <c r="E84" s="2">
        <v>0</v>
      </c>
      <c r="F84" s="2">
        <v>0</v>
      </c>
      <c r="G84" s="5">
        <f t="shared" si="30"/>
        <v>0</v>
      </c>
      <c r="H84" s="2">
        <v>0</v>
      </c>
      <c r="I84" s="2">
        <v>0</v>
      </c>
      <c r="J84" s="36"/>
      <c r="K84" s="36"/>
      <c r="L84" s="36"/>
    </row>
    <row r="85" spans="1:12" ht="18" x14ac:dyDescent="0.3">
      <c r="A85" s="370"/>
      <c r="B85" s="124">
        <v>360</v>
      </c>
      <c r="C85" s="124">
        <v>296</v>
      </c>
      <c r="D85" s="5">
        <f t="shared" si="0"/>
        <v>0</v>
      </c>
      <c r="E85" s="2">
        <v>0</v>
      </c>
      <c r="F85" s="2">
        <v>0</v>
      </c>
      <c r="G85" s="5">
        <f t="shared" si="30"/>
        <v>0</v>
      </c>
      <c r="H85" s="2">
        <v>0</v>
      </c>
      <c r="I85" s="2">
        <v>0</v>
      </c>
      <c r="J85" s="36"/>
      <c r="K85" s="36"/>
      <c r="L85" s="36"/>
    </row>
    <row r="86" spans="1:12" ht="57.6" customHeight="1" x14ac:dyDescent="0.3">
      <c r="A86" s="370"/>
      <c r="B86" s="244">
        <v>831</v>
      </c>
      <c r="C86" s="244">
        <v>296</v>
      </c>
      <c r="D86" s="5">
        <f t="shared" ref="D86" si="55">E86+F86</f>
        <v>0</v>
      </c>
      <c r="E86" s="2">
        <v>0</v>
      </c>
      <c r="F86" s="2">
        <v>0</v>
      </c>
      <c r="G86" s="5">
        <f t="shared" ref="G86" si="56">H86+I86</f>
        <v>0</v>
      </c>
      <c r="H86" s="2">
        <v>0</v>
      </c>
      <c r="I86" s="2">
        <v>0</v>
      </c>
      <c r="J86" s="36"/>
      <c r="K86" s="36"/>
      <c r="L86" s="36"/>
    </row>
    <row r="87" spans="1:12" ht="18" x14ac:dyDescent="0.3">
      <c r="A87" s="370"/>
      <c r="B87" s="124">
        <v>853</v>
      </c>
      <c r="C87" s="124">
        <v>296</v>
      </c>
      <c r="D87" s="5">
        <f t="shared" ref="D87:D113" si="57">E87+F87</f>
        <v>0</v>
      </c>
      <c r="E87" s="2">
        <v>0</v>
      </c>
      <c r="F87" s="2">
        <v>0</v>
      </c>
      <c r="G87" s="5">
        <f t="shared" si="30"/>
        <v>0</v>
      </c>
      <c r="H87" s="2">
        <v>0</v>
      </c>
      <c r="I87" s="2">
        <v>0</v>
      </c>
      <c r="J87" s="36"/>
      <c r="K87" s="36"/>
      <c r="L87" s="36"/>
    </row>
    <row r="88" spans="1:12" ht="54" x14ac:dyDescent="0.3">
      <c r="A88" s="120" t="s">
        <v>35</v>
      </c>
      <c r="B88" s="124" t="s">
        <v>5</v>
      </c>
      <c r="C88" s="124">
        <v>297</v>
      </c>
      <c r="D88" s="5">
        <f t="shared" si="57"/>
        <v>0</v>
      </c>
      <c r="E88" s="2">
        <f t="shared" ref="E88" si="58">E89+E92</f>
        <v>0</v>
      </c>
      <c r="F88" s="2">
        <f t="shared" ref="F88" si="59">F89+F92</f>
        <v>0</v>
      </c>
      <c r="G88" s="5">
        <f t="shared" si="30"/>
        <v>0</v>
      </c>
      <c r="H88" s="2">
        <f t="shared" ref="H88" si="60">H89+H92</f>
        <v>0</v>
      </c>
      <c r="I88" s="2">
        <f t="shared" ref="I88" si="61">I89+I92</f>
        <v>0</v>
      </c>
      <c r="J88" s="36"/>
      <c r="K88" s="36"/>
      <c r="L88" s="36"/>
    </row>
    <row r="89" spans="1:12" ht="18" x14ac:dyDescent="0.3">
      <c r="A89" s="370" t="s">
        <v>6</v>
      </c>
      <c r="B89" s="124">
        <v>244</v>
      </c>
      <c r="C89" s="124">
        <v>297</v>
      </c>
      <c r="D89" s="5">
        <f t="shared" si="57"/>
        <v>0</v>
      </c>
      <c r="E89" s="2">
        <v>0</v>
      </c>
      <c r="F89" s="2">
        <v>0</v>
      </c>
      <c r="G89" s="5">
        <f t="shared" si="30"/>
        <v>0</v>
      </c>
      <c r="H89" s="2">
        <v>0</v>
      </c>
      <c r="I89" s="2">
        <v>0</v>
      </c>
      <c r="J89" s="36"/>
      <c r="K89" s="36"/>
      <c r="L89" s="36"/>
    </row>
    <row r="90" spans="1:12" ht="18" x14ac:dyDescent="0.3">
      <c r="A90" s="370"/>
      <c r="B90" s="247">
        <v>613</v>
      </c>
      <c r="C90" s="247">
        <v>297</v>
      </c>
      <c r="D90" s="5">
        <f t="shared" ref="D90" si="62">E90+F90</f>
        <v>0</v>
      </c>
      <c r="E90" s="2">
        <v>0</v>
      </c>
      <c r="F90" s="2">
        <v>0</v>
      </c>
      <c r="G90" s="5">
        <f t="shared" ref="G90" si="63">H90+I90</f>
        <v>0</v>
      </c>
      <c r="H90" s="2">
        <v>0</v>
      </c>
      <c r="I90" s="2">
        <v>0</v>
      </c>
      <c r="J90" s="36"/>
      <c r="K90" s="36"/>
      <c r="L90" s="36"/>
    </row>
    <row r="91" spans="1:12" ht="18" x14ac:dyDescent="0.3">
      <c r="A91" s="370"/>
      <c r="B91" s="226">
        <v>831</v>
      </c>
      <c r="C91" s="226">
        <v>297</v>
      </c>
      <c r="D91" s="5">
        <f t="shared" ref="D91" si="64">E91+F91</f>
        <v>0</v>
      </c>
      <c r="E91" s="2">
        <v>0</v>
      </c>
      <c r="F91" s="2">
        <v>0</v>
      </c>
      <c r="G91" s="5">
        <f t="shared" ref="G91" si="65">H91+I91</f>
        <v>0</v>
      </c>
      <c r="H91" s="2">
        <v>0</v>
      </c>
      <c r="I91" s="2">
        <v>0</v>
      </c>
      <c r="J91" s="36"/>
      <c r="K91" s="36"/>
      <c r="L91" s="36"/>
    </row>
    <row r="92" spans="1:12" ht="18" x14ac:dyDescent="0.3">
      <c r="A92" s="370"/>
      <c r="B92" s="124">
        <v>853</v>
      </c>
      <c r="C92" s="124">
        <v>297</v>
      </c>
      <c r="D92" s="5">
        <f t="shared" si="57"/>
        <v>0</v>
      </c>
      <c r="E92" s="2">
        <v>0</v>
      </c>
      <c r="F92" s="2">
        <v>0</v>
      </c>
      <c r="G92" s="5">
        <f t="shared" si="30"/>
        <v>0</v>
      </c>
      <c r="H92" s="2">
        <v>0</v>
      </c>
      <c r="I92" s="2">
        <v>0</v>
      </c>
      <c r="J92" s="36"/>
      <c r="K92" s="36"/>
      <c r="L92" s="36"/>
    </row>
    <row r="93" spans="1:12" ht="54" x14ac:dyDescent="0.3">
      <c r="A93" s="120" t="s">
        <v>59</v>
      </c>
      <c r="B93" s="124" t="s">
        <v>5</v>
      </c>
      <c r="C93" s="124">
        <v>300</v>
      </c>
      <c r="D93" s="5">
        <f t="shared" si="57"/>
        <v>10300</v>
      </c>
      <c r="E93" s="2">
        <f>E95+E97+E96</f>
        <v>10300</v>
      </c>
      <c r="F93" s="2">
        <f>F95+F97+F96</f>
        <v>0</v>
      </c>
      <c r="G93" s="5">
        <f t="shared" si="30"/>
        <v>10300</v>
      </c>
      <c r="H93" s="2">
        <f>H95+H97+H96</f>
        <v>10300</v>
      </c>
      <c r="I93" s="2">
        <f>I95+I97+I96</f>
        <v>0</v>
      </c>
      <c r="J93" s="36"/>
      <c r="K93" s="36"/>
      <c r="L93" s="36"/>
    </row>
    <row r="94" spans="1:12" ht="18" x14ac:dyDescent="0.3">
      <c r="A94" s="120" t="s">
        <v>9</v>
      </c>
      <c r="B94" s="124"/>
      <c r="C94" s="124"/>
      <c r="D94" s="5"/>
      <c r="E94" s="2"/>
      <c r="F94" s="2"/>
      <c r="G94" s="5"/>
      <c r="H94" s="2"/>
      <c r="I94" s="2"/>
      <c r="J94" s="36"/>
      <c r="K94" s="36"/>
      <c r="L94" s="36"/>
    </row>
    <row r="95" spans="1:12" ht="54" x14ac:dyDescent="0.3">
      <c r="A95" s="120" t="s">
        <v>36</v>
      </c>
      <c r="B95" s="124">
        <v>244</v>
      </c>
      <c r="C95" s="124">
        <v>310</v>
      </c>
      <c r="D95" s="5">
        <f t="shared" si="57"/>
        <v>0</v>
      </c>
      <c r="E95" s="2">
        <v>0</v>
      </c>
      <c r="F95" s="2">
        <v>0</v>
      </c>
      <c r="G95" s="5">
        <f t="shared" ref="G95:G97" si="66">H95+I95</f>
        <v>0</v>
      </c>
      <c r="H95" s="2">
        <v>0</v>
      </c>
      <c r="I95" s="2">
        <v>0</v>
      </c>
      <c r="J95" s="36"/>
      <c r="K95" s="36"/>
      <c r="L95" s="36"/>
    </row>
    <row r="96" spans="1:12" ht="72" x14ac:dyDescent="0.3">
      <c r="A96" s="120" t="s">
        <v>68</v>
      </c>
      <c r="B96" s="124">
        <v>244</v>
      </c>
      <c r="C96" s="124">
        <v>320</v>
      </c>
      <c r="D96" s="5">
        <f t="shared" si="57"/>
        <v>0</v>
      </c>
      <c r="E96" s="2">
        <v>0</v>
      </c>
      <c r="F96" s="2">
        <v>0</v>
      </c>
      <c r="G96" s="5">
        <f t="shared" si="66"/>
        <v>0</v>
      </c>
      <c r="H96" s="2">
        <v>0</v>
      </c>
      <c r="I96" s="2">
        <v>0</v>
      </c>
      <c r="J96" s="36"/>
      <c r="K96" s="36"/>
      <c r="L96" s="36"/>
    </row>
    <row r="97" spans="1:12" ht="72" x14ac:dyDescent="0.3">
      <c r="A97" s="120" t="s">
        <v>60</v>
      </c>
      <c r="B97" s="124" t="s">
        <v>5</v>
      </c>
      <c r="C97" s="124">
        <v>340</v>
      </c>
      <c r="D97" s="5">
        <f t="shared" si="57"/>
        <v>10300</v>
      </c>
      <c r="E97" s="2">
        <f>E99+E100+E101+E102+E105+E106+E108</f>
        <v>10300</v>
      </c>
      <c r="F97" s="2">
        <f>F99+F100+F101+F102+F105+F106+F108</f>
        <v>0</v>
      </c>
      <c r="G97" s="5">
        <f t="shared" si="66"/>
        <v>10300</v>
      </c>
      <c r="H97" s="2">
        <f>H99+H100+H101+H102+H105+H106+H108</f>
        <v>10300</v>
      </c>
      <c r="I97" s="2">
        <f>I99+I100+I101+I102+I105+I106+I108</f>
        <v>0</v>
      </c>
      <c r="J97" s="36"/>
      <c r="K97" s="36"/>
      <c r="L97" s="36"/>
    </row>
    <row r="98" spans="1:12" ht="18" x14ac:dyDescent="0.3">
      <c r="A98" s="120" t="s">
        <v>6</v>
      </c>
      <c r="B98" s="124"/>
      <c r="C98" s="124"/>
      <c r="D98" s="5"/>
      <c r="E98" s="2"/>
      <c r="F98" s="2"/>
      <c r="G98" s="5"/>
      <c r="H98" s="2"/>
      <c r="I98" s="2"/>
      <c r="J98" s="36"/>
      <c r="K98" s="36"/>
      <c r="L98" s="36"/>
    </row>
    <row r="99" spans="1:12" ht="126" x14ac:dyDescent="0.3">
      <c r="A99" s="120" t="s">
        <v>37</v>
      </c>
      <c r="B99" s="124">
        <v>244</v>
      </c>
      <c r="C99" s="124">
        <v>341</v>
      </c>
      <c r="D99" s="5">
        <f t="shared" si="57"/>
        <v>0</v>
      </c>
      <c r="E99" s="2">
        <v>0</v>
      </c>
      <c r="F99" s="2">
        <v>0</v>
      </c>
      <c r="G99" s="5">
        <f t="shared" ref="G99:G109" si="67">H99+I99</f>
        <v>0</v>
      </c>
      <c r="H99" s="2">
        <v>0</v>
      </c>
      <c r="I99" s="2">
        <v>0</v>
      </c>
      <c r="J99" s="36"/>
      <c r="K99" s="36"/>
      <c r="L99" s="36"/>
    </row>
    <row r="100" spans="1:12" ht="54" x14ac:dyDescent="0.3">
      <c r="A100" s="120" t="s">
        <v>38</v>
      </c>
      <c r="B100" s="124">
        <v>244</v>
      </c>
      <c r="C100" s="124">
        <v>342</v>
      </c>
      <c r="D100" s="5">
        <f t="shared" si="57"/>
        <v>0</v>
      </c>
      <c r="E100" s="2">
        <v>0</v>
      </c>
      <c r="F100" s="2">
        <v>0</v>
      </c>
      <c r="G100" s="5">
        <f t="shared" si="67"/>
        <v>0</v>
      </c>
      <c r="H100" s="2">
        <v>0</v>
      </c>
      <c r="I100" s="2">
        <v>0</v>
      </c>
      <c r="J100" s="36"/>
      <c r="K100" s="36"/>
      <c r="L100" s="36"/>
    </row>
    <row r="101" spans="1:12" ht="72" x14ac:dyDescent="0.3">
      <c r="A101" s="120" t="s">
        <v>39</v>
      </c>
      <c r="B101" s="124">
        <v>244</v>
      </c>
      <c r="C101" s="124">
        <v>343</v>
      </c>
      <c r="D101" s="5">
        <f t="shared" si="57"/>
        <v>0</v>
      </c>
      <c r="E101" s="2">
        <v>0</v>
      </c>
      <c r="F101" s="2">
        <v>0</v>
      </c>
      <c r="G101" s="5">
        <f t="shared" si="67"/>
        <v>0</v>
      </c>
      <c r="H101" s="2">
        <v>0</v>
      </c>
      <c r="I101" s="2">
        <v>0</v>
      </c>
      <c r="J101" s="36"/>
      <c r="K101" s="36"/>
      <c r="L101" s="36"/>
    </row>
    <row r="102" spans="1:12" ht="72" x14ac:dyDescent="0.3">
      <c r="A102" s="120" t="s">
        <v>40</v>
      </c>
      <c r="B102" s="124" t="s">
        <v>115</v>
      </c>
      <c r="C102" s="124">
        <v>344</v>
      </c>
      <c r="D102" s="5">
        <f t="shared" si="57"/>
        <v>0</v>
      </c>
      <c r="E102" s="2">
        <v>0</v>
      </c>
      <c r="F102" s="2">
        <v>0</v>
      </c>
      <c r="G102" s="5">
        <f t="shared" si="67"/>
        <v>0</v>
      </c>
      <c r="H102" s="2">
        <v>0</v>
      </c>
      <c r="I102" s="2">
        <v>0</v>
      </c>
      <c r="J102" s="36"/>
      <c r="K102" s="36"/>
      <c r="L102" s="36"/>
    </row>
    <row r="103" spans="1:12" ht="18" x14ac:dyDescent="0.3">
      <c r="A103" s="371" t="s">
        <v>6</v>
      </c>
      <c r="B103" s="314">
        <v>243</v>
      </c>
      <c r="C103" s="314">
        <v>344</v>
      </c>
      <c r="D103" s="5">
        <f t="shared" ref="D103:D104" si="68">E103+F103</f>
        <v>0</v>
      </c>
      <c r="E103" s="2">
        <v>0</v>
      </c>
      <c r="F103" s="2">
        <v>0</v>
      </c>
      <c r="G103" s="5">
        <f t="shared" ref="G103:G104" si="69">H103+I103</f>
        <v>0</v>
      </c>
      <c r="H103" s="2">
        <v>0</v>
      </c>
      <c r="I103" s="2">
        <v>0</v>
      </c>
      <c r="J103" s="36"/>
      <c r="K103" s="36"/>
      <c r="L103" s="36"/>
    </row>
    <row r="104" spans="1:12" ht="70.8" customHeight="1" x14ac:dyDescent="0.3">
      <c r="A104" s="372"/>
      <c r="B104" s="314">
        <v>244</v>
      </c>
      <c r="C104" s="314">
        <v>344</v>
      </c>
      <c r="D104" s="5">
        <f t="shared" si="68"/>
        <v>0</v>
      </c>
      <c r="E104" s="2">
        <v>0</v>
      </c>
      <c r="F104" s="2">
        <v>0</v>
      </c>
      <c r="G104" s="5">
        <f t="shared" si="69"/>
        <v>0</v>
      </c>
      <c r="H104" s="2">
        <v>0</v>
      </c>
      <c r="I104" s="2">
        <v>0</v>
      </c>
      <c r="J104" s="36"/>
      <c r="K104" s="36"/>
      <c r="L104" s="36"/>
    </row>
    <row r="105" spans="1:12" ht="108.6" customHeight="1" x14ac:dyDescent="0.3">
      <c r="A105" s="120" t="s">
        <v>41</v>
      </c>
      <c r="B105" s="124">
        <v>244</v>
      </c>
      <c r="C105" s="124">
        <v>345</v>
      </c>
      <c r="D105" s="5">
        <f t="shared" si="57"/>
        <v>0</v>
      </c>
      <c r="E105" s="2">
        <v>0</v>
      </c>
      <c r="F105" s="2">
        <v>0</v>
      </c>
      <c r="G105" s="5">
        <f t="shared" si="67"/>
        <v>0</v>
      </c>
      <c r="H105" s="2">
        <v>0</v>
      </c>
      <c r="I105" s="2">
        <v>0</v>
      </c>
      <c r="J105" s="36"/>
      <c r="K105" s="36"/>
      <c r="L105" s="36"/>
    </row>
    <row r="106" spans="1:12" ht="72" x14ac:dyDescent="0.3">
      <c r="A106" s="120" t="s">
        <v>42</v>
      </c>
      <c r="B106" s="124">
        <v>244</v>
      </c>
      <c r="C106" s="124">
        <v>346</v>
      </c>
      <c r="D106" s="5">
        <f t="shared" si="57"/>
        <v>10300</v>
      </c>
      <c r="E106" s="2">
        <v>10300</v>
      </c>
      <c r="F106" s="2">
        <v>0</v>
      </c>
      <c r="G106" s="5">
        <f t="shared" si="67"/>
        <v>10300</v>
      </c>
      <c r="H106" s="2">
        <v>10300</v>
      </c>
      <c r="I106" s="2">
        <v>0</v>
      </c>
      <c r="J106" s="36"/>
      <c r="K106" s="36"/>
      <c r="L106" s="36"/>
    </row>
    <row r="107" spans="1:12" ht="108" x14ac:dyDescent="0.3">
      <c r="A107" s="176" t="s">
        <v>286</v>
      </c>
      <c r="B107" s="177">
        <v>244</v>
      </c>
      <c r="C107" s="177">
        <v>347</v>
      </c>
      <c r="D107" s="5">
        <f t="shared" si="57"/>
        <v>0</v>
      </c>
      <c r="E107" s="2">
        <v>0</v>
      </c>
      <c r="F107" s="2">
        <v>0</v>
      </c>
      <c r="G107" s="5">
        <f t="shared" si="67"/>
        <v>0</v>
      </c>
      <c r="H107" s="2">
        <v>0</v>
      </c>
      <c r="I107" s="2">
        <v>0</v>
      </c>
      <c r="J107" s="36"/>
      <c r="K107" s="36"/>
      <c r="L107" s="36"/>
    </row>
    <row r="108" spans="1:12" ht="18.600000000000001" customHeight="1" x14ac:dyDescent="0.3">
      <c r="A108" s="120" t="s">
        <v>43</v>
      </c>
      <c r="B108" s="124">
        <v>244</v>
      </c>
      <c r="C108" s="124">
        <v>349</v>
      </c>
      <c r="D108" s="5">
        <f t="shared" si="57"/>
        <v>0</v>
      </c>
      <c r="E108" s="2">
        <v>0</v>
      </c>
      <c r="F108" s="2">
        <v>0</v>
      </c>
      <c r="G108" s="5">
        <f t="shared" si="67"/>
        <v>0</v>
      </c>
      <c r="H108" s="2">
        <v>0</v>
      </c>
      <c r="I108" s="2">
        <v>0</v>
      </c>
      <c r="J108" s="36"/>
      <c r="K108" s="36"/>
      <c r="L108" s="36"/>
    </row>
    <row r="109" spans="1:12" ht="54" x14ac:dyDescent="0.3">
      <c r="A109" s="120" t="s">
        <v>67</v>
      </c>
      <c r="B109" s="124" t="s">
        <v>5</v>
      </c>
      <c r="C109" s="124" t="s">
        <v>5</v>
      </c>
      <c r="D109" s="5">
        <f t="shared" si="57"/>
        <v>0</v>
      </c>
      <c r="E109" s="2">
        <f t="shared" ref="E109" si="70">E111+E112+E113</f>
        <v>0</v>
      </c>
      <c r="F109" s="2">
        <f t="shared" ref="F109" si="71">F111+F112+F113</f>
        <v>0</v>
      </c>
      <c r="G109" s="5">
        <f t="shared" si="67"/>
        <v>0</v>
      </c>
      <c r="H109" s="2">
        <f t="shared" ref="H109" si="72">H111+H112+H113</f>
        <v>0</v>
      </c>
      <c r="I109" s="2">
        <f t="shared" ref="I109" si="73">I111+I112+I113</f>
        <v>0</v>
      </c>
      <c r="J109" s="36"/>
      <c r="K109" s="36"/>
      <c r="L109" s="36"/>
    </row>
    <row r="110" spans="1:12" ht="104.4" customHeight="1" x14ac:dyDescent="0.3">
      <c r="A110" s="120" t="s">
        <v>6</v>
      </c>
      <c r="B110" s="124"/>
      <c r="C110" s="124"/>
      <c r="D110" s="5"/>
      <c r="E110" s="2"/>
      <c r="F110" s="2"/>
      <c r="G110" s="5"/>
      <c r="H110" s="2"/>
      <c r="I110" s="2"/>
      <c r="J110" s="36"/>
      <c r="K110" s="36"/>
      <c r="L110" s="36"/>
    </row>
    <row r="111" spans="1:12" ht="221.4" customHeight="1" x14ac:dyDescent="0.3">
      <c r="A111" s="120" t="s">
        <v>190</v>
      </c>
      <c r="B111" s="124">
        <v>180</v>
      </c>
      <c r="C111" s="124" t="s">
        <v>5</v>
      </c>
      <c r="D111" s="5">
        <f t="shared" si="57"/>
        <v>0</v>
      </c>
      <c r="E111" s="2">
        <v>0</v>
      </c>
      <c r="F111" s="2">
        <v>0</v>
      </c>
      <c r="G111" s="5">
        <f t="shared" ref="G111:G113" si="74">H111+I111</f>
        <v>0</v>
      </c>
      <c r="H111" s="2">
        <v>0</v>
      </c>
      <c r="I111" s="2">
        <v>0</v>
      </c>
      <c r="J111" s="36"/>
      <c r="K111" s="36"/>
      <c r="L111" s="36"/>
    </row>
    <row r="112" spans="1:12" ht="54" x14ac:dyDescent="0.3">
      <c r="A112" s="120" t="s">
        <v>191</v>
      </c>
      <c r="B112" s="124">
        <v>180</v>
      </c>
      <c r="C112" s="124" t="s">
        <v>5</v>
      </c>
      <c r="D112" s="5">
        <f t="shared" si="57"/>
        <v>0</v>
      </c>
      <c r="E112" s="2">
        <v>0</v>
      </c>
      <c r="F112" s="2">
        <v>0</v>
      </c>
      <c r="G112" s="5">
        <f t="shared" si="74"/>
        <v>0</v>
      </c>
      <c r="H112" s="2">
        <v>0</v>
      </c>
      <c r="I112" s="2"/>
    </row>
    <row r="113" spans="1:16" ht="36.6" thickBot="1" x14ac:dyDescent="0.35">
      <c r="A113" s="32" t="s">
        <v>192</v>
      </c>
      <c r="B113" s="33">
        <v>180</v>
      </c>
      <c r="C113" s="33" t="s">
        <v>5</v>
      </c>
      <c r="D113" s="34">
        <f t="shared" si="57"/>
        <v>0</v>
      </c>
      <c r="E113" s="35">
        <v>0</v>
      </c>
      <c r="F113" s="35">
        <v>0</v>
      </c>
      <c r="G113" s="34">
        <f t="shared" si="74"/>
        <v>0</v>
      </c>
      <c r="H113" s="35">
        <v>0</v>
      </c>
      <c r="I113" s="35">
        <v>0</v>
      </c>
    </row>
    <row r="114" spans="1:16" ht="18" x14ac:dyDescent="0.3">
      <c r="A114" s="15"/>
      <c r="B114" s="19"/>
      <c r="C114" s="19"/>
      <c r="D114" s="36"/>
      <c r="E114" s="36"/>
      <c r="F114" s="36"/>
    </row>
    <row r="115" spans="1:16" ht="15" x14ac:dyDescent="0.3">
      <c r="A115" s="11"/>
    </row>
    <row r="116" spans="1:16" ht="36" x14ac:dyDescent="0.35">
      <c r="A116" s="29" t="s">
        <v>52</v>
      </c>
      <c r="B116" s="373"/>
      <c r="C116" s="373"/>
      <c r="D116" s="10"/>
      <c r="E116" s="373" t="s">
        <v>266</v>
      </c>
      <c r="F116" s="373"/>
    </row>
    <row r="117" spans="1:16" ht="18" x14ac:dyDescent="0.35">
      <c r="A117" s="29"/>
      <c r="B117" s="380" t="s">
        <v>53</v>
      </c>
      <c r="C117" s="380"/>
      <c r="D117" s="10"/>
      <c r="E117" s="380" t="s">
        <v>54</v>
      </c>
      <c r="F117" s="380"/>
    </row>
    <row r="118" spans="1:16" ht="18" x14ac:dyDescent="0.35">
      <c r="A118" s="29"/>
      <c r="B118" s="10"/>
      <c r="C118" s="10"/>
      <c r="D118" s="10"/>
      <c r="E118" s="10"/>
      <c r="F118" s="10"/>
    </row>
    <row r="119" spans="1:16" ht="36" x14ac:dyDescent="0.35">
      <c r="A119" s="29" t="s">
        <v>55</v>
      </c>
      <c r="B119" s="373"/>
      <c r="C119" s="373"/>
      <c r="D119" s="10"/>
      <c r="E119" s="373" t="s">
        <v>267</v>
      </c>
      <c r="F119" s="373"/>
    </row>
    <row r="120" spans="1:16" ht="18" x14ac:dyDescent="0.35">
      <c r="A120" s="29"/>
      <c r="B120" s="380" t="s">
        <v>53</v>
      </c>
      <c r="C120" s="380"/>
      <c r="D120" s="10"/>
      <c r="E120" s="380" t="s">
        <v>54</v>
      </c>
      <c r="F120" s="380"/>
    </row>
    <row r="121" spans="1:16" ht="18" x14ac:dyDescent="0.35">
      <c r="A121" s="29"/>
      <c r="B121" s="121"/>
      <c r="C121" s="121"/>
      <c r="D121" s="10"/>
      <c r="E121" s="121"/>
      <c r="F121" s="121"/>
    </row>
    <row r="122" spans="1:16" ht="18" x14ac:dyDescent="0.35">
      <c r="A122" s="29" t="s">
        <v>56</v>
      </c>
      <c r="B122" s="373"/>
      <c r="C122" s="373"/>
      <c r="D122" s="10"/>
      <c r="E122" s="373" t="s">
        <v>267</v>
      </c>
      <c r="F122" s="373"/>
    </row>
    <row r="123" spans="1:16" ht="18" x14ac:dyDescent="0.35">
      <c r="A123" s="29"/>
      <c r="B123" s="380" t="s">
        <v>53</v>
      </c>
      <c r="C123" s="380"/>
      <c r="D123" s="10"/>
      <c r="E123" s="380" t="s">
        <v>54</v>
      </c>
      <c r="F123" s="380"/>
    </row>
    <row r="124" spans="1:16" ht="18" x14ac:dyDescent="0.35">
      <c r="A124" s="29" t="s">
        <v>57</v>
      </c>
      <c r="B124" s="10"/>
      <c r="C124" s="10"/>
      <c r="D124" s="10"/>
      <c r="E124" s="10"/>
      <c r="F124" s="10"/>
      <c r="K124" s="460" t="s">
        <v>228</v>
      </c>
      <c r="L124" s="460"/>
      <c r="M124" s="460"/>
      <c r="N124" s="460" t="s">
        <v>229</v>
      </c>
      <c r="O124" s="460"/>
      <c r="P124" s="460"/>
    </row>
    <row r="125" spans="1:16" ht="57.6" x14ac:dyDescent="0.35">
      <c r="A125" s="381"/>
      <c r="B125" s="381"/>
      <c r="C125" s="10"/>
      <c r="D125" s="10"/>
      <c r="E125" s="10"/>
      <c r="F125" s="10"/>
      <c r="J125" s="36"/>
      <c r="K125" s="75" t="s">
        <v>225</v>
      </c>
      <c r="L125" s="75" t="s">
        <v>226</v>
      </c>
      <c r="M125" s="75" t="s">
        <v>227</v>
      </c>
      <c r="N125" s="75" t="s">
        <v>225</v>
      </c>
      <c r="O125" s="75" t="s">
        <v>226</v>
      </c>
      <c r="P125" s="75" t="s">
        <v>227</v>
      </c>
    </row>
    <row r="126" spans="1:16" ht="18" x14ac:dyDescent="0.3">
      <c r="A126" s="382" t="s">
        <v>188</v>
      </c>
      <c r="B126" s="382"/>
      <c r="C126" s="382"/>
      <c r="D126" s="382"/>
      <c r="E126" s="382"/>
      <c r="F126" s="382"/>
      <c r="G126" s="382"/>
      <c r="H126" s="382"/>
      <c r="I126" s="382"/>
      <c r="J126" s="36"/>
      <c r="K126" s="76">
        <f>E26+E27+E28+E30+E36+E51+E52+E53+E65+E68+E70+E71+E75+E76+E77+E78+E79+E80+E83+E84+E85+E87+E92</f>
        <v>4094624.5</v>
      </c>
      <c r="L126" s="76">
        <f>K126+D128</f>
        <v>4973117.91</v>
      </c>
      <c r="M126" s="76">
        <f>L126-E20</f>
        <v>0</v>
      </c>
      <c r="N126" s="76">
        <f>H26+H27+H28+H30+H36+H51+H52+H53+H65+H68+H70+H71+H75+H76+H77+H78+H79+H80+H83+H84+H85+H87+H92</f>
        <v>4094624.5</v>
      </c>
      <c r="O126" s="76">
        <f>N126+G128</f>
        <v>4973117.91</v>
      </c>
      <c r="P126" s="76">
        <f>O126-H20</f>
        <v>0</v>
      </c>
    </row>
    <row r="127" spans="1:16" ht="108" x14ac:dyDescent="0.3">
      <c r="A127" s="54" t="s">
        <v>69</v>
      </c>
      <c r="B127" s="58" t="s">
        <v>5</v>
      </c>
      <c r="C127" s="58" t="s">
        <v>5</v>
      </c>
      <c r="D127" s="5">
        <f t="shared" ref="D127:D128" si="75">E127+F127</f>
        <v>878493.41</v>
      </c>
      <c r="E127" s="2">
        <v>878493.41</v>
      </c>
      <c r="F127" s="4">
        <v>0</v>
      </c>
      <c r="G127" s="5">
        <f t="shared" ref="G127:G128" si="76">H127+I127</f>
        <v>878493.41</v>
      </c>
      <c r="H127" s="2">
        <v>878493.41</v>
      </c>
      <c r="I127" s="4">
        <v>0</v>
      </c>
      <c r="J127" s="36"/>
      <c r="K127" s="36"/>
      <c r="L127" s="36"/>
    </row>
    <row r="128" spans="1:16" ht="17.55" customHeight="1" x14ac:dyDescent="0.3">
      <c r="A128" s="54" t="s">
        <v>7</v>
      </c>
      <c r="B128" s="58" t="s">
        <v>5</v>
      </c>
      <c r="C128" s="58">
        <v>900</v>
      </c>
      <c r="D128" s="5">
        <f t="shared" si="75"/>
        <v>878493.41</v>
      </c>
      <c r="E128" s="2">
        <f>E131+E161+E176+E206</f>
        <v>878493.41</v>
      </c>
      <c r="F128" s="2">
        <f>F131+F161</f>
        <v>0</v>
      </c>
      <c r="G128" s="5">
        <f t="shared" si="76"/>
        <v>878493.41</v>
      </c>
      <c r="H128" s="2">
        <f>H131+H161+H176+H206</f>
        <v>878493.41</v>
      </c>
      <c r="I128" s="2">
        <f>I131+I161</f>
        <v>0</v>
      </c>
      <c r="J128" s="80"/>
      <c r="K128" s="80"/>
      <c r="L128" s="80"/>
    </row>
    <row r="129" spans="1:12" ht="18" x14ac:dyDescent="0.3">
      <c r="A129" s="54" t="s">
        <v>6</v>
      </c>
      <c r="B129" s="58"/>
      <c r="C129" s="58"/>
      <c r="D129" s="5"/>
      <c r="E129" s="2"/>
      <c r="F129" s="4"/>
      <c r="G129" s="5"/>
      <c r="H129" s="2"/>
      <c r="I129" s="4"/>
      <c r="J129" s="36"/>
      <c r="K129" s="36"/>
      <c r="L129" s="36"/>
    </row>
    <row r="130" spans="1:12" ht="18" x14ac:dyDescent="0.3">
      <c r="A130" s="461" t="s">
        <v>196</v>
      </c>
      <c r="B130" s="462"/>
      <c r="C130" s="462"/>
      <c r="D130" s="462"/>
      <c r="E130" s="462"/>
      <c r="F130" s="462"/>
      <c r="G130" s="462"/>
      <c r="H130" s="462"/>
      <c r="I130" s="462"/>
      <c r="J130" s="36"/>
      <c r="K130" s="36"/>
      <c r="L130" s="36"/>
    </row>
    <row r="131" spans="1:12" ht="18" x14ac:dyDescent="0.3">
      <c r="A131" s="54" t="s">
        <v>8</v>
      </c>
      <c r="B131" s="58" t="s">
        <v>5</v>
      </c>
      <c r="C131" s="58">
        <v>200</v>
      </c>
      <c r="D131" s="5">
        <f t="shared" ref="D131:D165" si="77">E131+F131</f>
        <v>0</v>
      </c>
      <c r="E131" s="2">
        <f>E133+E136+E157</f>
        <v>0</v>
      </c>
      <c r="F131" s="2">
        <f>F133+F136+F157</f>
        <v>0</v>
      </c>
      <c r="G131" s="5">
        <f t="shared" ref="G131" si="78">H131+I131</f>
        <v>0</v>
      </c>
      <c r="H131" s="2">
        <f>H133+H136+H157</f>
        <v>0</v>
      </c>
      <c r="I131" s="2">
        <f>I133+I136+I157</f>
        <v>0</v>
      </c>
      <c r="J131" s="36"/>
      <c r="K131" s="36"/>
      <c r="L131" s="36"/>
    </row>
    <row r="132" spans="1:12" ht="18" x14ac:dyDescent="0.3">
      <c r="A132" s="54" t="s">
        <v>9</v>
      </c>
      <c r="B132" s="58"/>
      <c r="C132" s="58"/>
      <c r="D132" s="5"/>
      <c r="E132" s="2"/>
      <c r="F132" s="2"/>
      <c r="G132" s="5"/>
      <c r="H132" s="2"/>
      <c r="I132" s="2"/>
      <c r="J132" s="36"/>
      <c r="K132" s="36"/>
      <c r="L132" s="36"/>
    </row>
    <row r="133" spans="1:12" ht="72" x14ac:dyDescent="0.3">
      <c r="A133" s="54" t="s">
        <v>10</v>
      </c>
      <c r="B133" s="58" t="s">
        <v>5</v>
      </c>
      <c r="C133" s="58">
        <v>210</v>
      </c>
      <c r="D133" s="5">
        <f t="shared" si="77"/>
        <v>0</v>
      </c>
      <c r="E133" s="2">
        <f>E135</f>
        <v>0</v>
      </c>
      <c r="F133" s="2">
        <f>F135</f>
        <v>0</v>
      </c>
      <c r="G133" s="5">
        <f t="shared" ref="G133" si="79">H133+I133</f>
        <v>0</v>
      </c>
      <c r="H133" s="2">
        <f>H135</f>
        <v>0</v>
      </c>
      <c r="I133" s="2">
        <f>I135</f>
        <v>0</v>
      </c>
      <c r="J133" s="36"/>
      <c r="K133" s="36"/>
      <c r="L133" s="36"/>
    </row>
    <row r="134" spans="1:12" ht="18" x14ac:dyDescent="0.3">
      <c r="A134" s="54" t="s">
        <v>9</v>
      </c>
      <c r="B134" s="58"/>
      <c r="C134" s="58"/>
      <c r="D134" s="5"/>
      <c r="E134" s="2"/>
      <c r="F134" s="2"/>
      <c r="G134" s="5"/>
      <c r="H134" s="2"/>
      <c r="I134" s="2"/>
      <c r="J134" s="36"/>
      <c r="K134" s="36"/>
      <c r="L134" s="36"/>
    </row>
    <row r="135" spans="1:12" ht="72" x14ac:dyDescent="0.3">
      <c r="A135" s="54" t="s">
        <v>197</v>
      </c>
      <c r="B135" s="58">
        <v>244</v>
      </c>
      <c r="C135" s="58">
        <v>214</v>
      </c>
      <c r="D135" s="5">
        <f>E135+F135</f>
        <v>0</v>
      </c>
      <c r="E135" s="2">
        <v>0</v>
      </c>
      <c r="F135" s="2">
        <v>0</v>
      </c>
      <c r="G135" s="5">
        <f>H135+I135</f>
        <v>0</v>
      </c>
      <c r="H135" s="2">
        <v>0</v>
      </c>
      <c r="I135" s="2">
        <v>0</v>
      </c>
      <c r="J135" s="36"/>
      <c r="K135" s="36"/>
      <c r="L135" s="36"/>
    </row>
    <row r="136" spans="1:12" ht="36" x14ac:dyDescent="0.3">
      <c r="A136" s="54" t="s">
        <v>14</v>
      </c>
      <c r="B136" s="58" t="s">
        <v>5</v>
      </c>
      <c r="C136" s="58">
        <v>220</v>
      </c>
      <c r="D136" s="5">
        <f t="shared" si="77"/>
        <v>0</v>
      </c>
      <c r="E136" s="2">
        <f>E138+E139+E140+E148+E149+E152+E155</f>
        <v>0</v>
      </c>
      <c r="F136" s="2">
        <f>F138+F139+F140+F148+F149+F152+F155</f>
        <v>0</v>
      </c>
      <c r="G136" s="5">
        <f t="shared" ref="G136" si="80">H136+I136</f>
        <v>0</v>
      </c>
      <c r="H136" s="2">
        <f>H138+H139+H140+H148+H149+H152+H155</f>
        <v>0</v>
      </c>
      <c r="I136" s="2">
        <f>I138+I139+I140+I148+I149+I152+I155</f>
        <v>0</v>
      </c>
      <c r="J136" s="36"/>
      <c r="K136" s="36"/>
      <c r="L136" s="36"/>
    </row>
    <row r="137" spans="1:12" ht="18" x14ac:dyDescent="0.3">
      <c r="A137" s="54" t="s">
        <v>9</v>
      </c>
      <c r="B137" s="58"/>
      <c r="C137" s="58"/>
      <c r="D137" s="5"/>
      <c r="E137" s="2"/>
      <c r="F137" s="2"/>
      <c r="G137" s="5"/>
      <c r="H137" s="2"/>
      <c r="I137" s="2"/>
      <c r="J137" s="36"/>
      <c r="K137" s="36"/>
      <c r="L137" s="36"/>
    </row>
    <row r="138" spans="1:12" ht="18" x14ac:dyDescent="0.3">
      <c r="A138" s="54" t="s">
        <v>15</v>
      </c>
      <c r="B138" s="58">
        <v>244</v>
      </c>
      <c r="C138" s="58">
        <v>221</v>
      </c>
      <c r="D138" s="5">
        <f t="shared" si="77"/>
        <v>0</v>
      </c>
      <c r="E138" s="2"/>
      <c r="F138" s="2"/>
      <c r="G138" s="5">
        <f t="shared" ref="G138:G140" si="81">H138+I138</f>
        <v>0</v>
      </c>
      <c r="H138" s="2"/>
      <c r="I138" s="2"/>
      <c r="J138" s="36"/>
      <c r="K138" s="36"/>
      <c r="L138" s="36"/>
    </row>
    <row r="139" spans="1:12" ht="36" x14ac:dyDescent="0.3">
      <c r="A139" s="54" t="s">
        <v>16</v>
      </c>
      <c r="B139" s="58">
        <v>244</v>
      </c>
      <c r="C139" s="58">
        <v>222</v>
      </c>
      <c r="D139" s="5">
        <f t="shared" si="77"/>
        <v>0</v>
      </c>
      <c r="E139" s="2">
        <v>0</v>
      </c>
      <c r="F139" s="2">
        <v>0</v>
      </c>
      <c r="G139" s="5">
        <f t="shared" si="81"/>
        <v>0</v>
      </c>
      <c r="H139" s="2">
        <v>0</v>
      </c>
      <c r="I139" s="2">
        <v>0</v>
      </c>
      <c r="J139" s="36"/>
      <c r="K139" s="36"/>
      <c r="L139" s="36"/>
    </row>
    <row r="140" spans="1:12" ht="36" x14ac:dyDescent="0.3">
      <c r="A140" s="54" t="s">
        <v>17</v>
      </c>
      <c r="B140" s="58" t="s">
        <v>5</v>
      </c>
      <c r="C140" s="58">
        <v>223</v>
      </c>
      <c r="D140" s="5">
        <f t="shared" si="77"/>
        <v>0</v>
      </c>
      <c r="E140" s="2">
        <f t="shared" ref="E140:F140" si="82">E142+E143+E144+E145+E146</f>
        <v>0</v>
      </c>
      <c r="F140" s="2">
        <f t="shared" si="82"/>
        <v>0</v>
      </c>
      <c r="G140" s="5">
        <f t="shared" si="81"/>
        <v>0</v>
      </c>
      <c r="H140" s="2">
        <f t="shared" ref="H140:I140" si="83">H142+H143+H144+H145+H146</f>
        <v>0</v>
      </c>
      <c r="I140" s="2">
        <f t="shared" si="83"/>
        <v>0</v>
      </c>
      <c r="J140" s="36"/>
      <c r="K140" s="36"/>
      <c r="L140" s="36"/>
    </row>
    <row r="141" spans="1:12" ht="18" x14ac:dyDescent="0.3">
      <c r="A141" s="54" t="s">
        <v>6</v>
      </c>
      <c r="B141" s="58"/>
      <c r="C141" s="58"/>
      <c r="D141" s="5"/>
      <c r="E141" s="2"/>
      <c r="F141" s="2"/>
      <c r="G141" s="5"/>
      <c r="H141" s="2"/>
      <c r="I141" s="2"/>
      <c r="J141" s="36"/>
      <c r="K141" s="36"/>
      <c r="L141" s="36"/>
    </row>
    <row r="142" spans="1:12" ht="54" x14ac:dyDescent="0.3">
      <c r="A142" s="54" t="s">
        <v>18</v>
      </c>
      <c r="B142" s="58">
        <v>247</v>
      </c>
      <c r="C142" s="58">
        <v>223</v>
      </c>
      <c r="D142" s="5">
        <f t="shared" si="77"/>
        <v>0</v>
      </c>
      <c r="E142" s="2">
        <v>0</v>
      </c>
      <c r="F142" s="2">
        <v>0</v>
      </c>
      <c r="G142" s="5">
        <f t="shared" ref="G142:G148" si="84">H142+I142</f>
        <v>0</v>
      </c>
      <c r="H142" s="2">
        <v>0</v>
      </c>
      <c r="I142" s="2">
        <v>0</v>
      </c>
      <c r="J142" s="36"/>
      <c r="K142" s="36"/>
      <c r="L142" s="36"/>
    </row>
    <row r="143" spans="1:12" ht="36" x14ac:dyDescent="0.3">
      <c r="A143" s="54" t="s">
        <v>19</v>
      </c>
      <c r="B143" s="58">
        <v>247</v>
      </c>
      <c r="C143" s="58">
        <v>223</v>
      </c>
      <c r="D143" s="5">
        <f t="shared" si="77"/>
        <v>0</v>
      </c>
      <c r="E143" s="2">
        <v>0</v>
      </c>
      <c r="F143" s="2">
        <v>0</v>
      </c>
      <c r="G143" s="5">
        <f t="shared" si="84"/>
        <v>0</v>
      </c>
      <c r="H143" s="2"/>
      <c r="I143" s="2">
        <v>0</v>
      </c>
      <c r="J143" s="36"/>
      <c r="K143" s="36"/>
      <c r="L143" s="36"/>
    </row>
    <row r="144" spans="1:12" ht="54" x14ac:dyDescent="0.3">
      <c r="A144" s="54" t="s">
        <v>20</v>
      </c>
      <c r="B144" s="58">
        <v>247</v>
      </c>
      <c r="C144" s="58">
        <v>223</v>
      </c>
      <c r="D144" s="5">
        <f t="shared" si="77"/>
        <v>0</v>
      </c>
      <c r="E144" s="2">
        <v>0</v>
      </c>
      <c r="F144" s="2">
        <v>0</v>
      </c>
      <c r="G144" s="5">
        <f t="shared" si="84"/>
        <v>0</v>
      </c>
      <c r="H144" s="2">
        <v>0</v>
      </c>
      <c r="I144" s="2">
        <v>0</v>
      </c>
      <c r="J144" s="36"/>
      <c r="K144" s="36"/>
      <c r="L144" s="36"/>
    </row>
    <row r="145" spans="1:12" ht="72" x14ac:dyDescent="0.3">
      <c r="A145" s="54" t="s">
        <v>21</v>
      </c>
      <c r="B145" s="58">
        <v>244</v>
      </c>
      <c r="C145" s="58">
        <v>223</v>
      </c>
      <c r="D145" s="5">
        <f t="shared" si="77"/>
        <v>0</v>
      </c>
      <c r="E145" s="2">
        <v>0</v>
      </c>
      <c r="F145" s="2">
        <v>0</v>
      </c>
      <c r="G145" s="5">
        <f t="shared" si="84"/>
        <v>0</v>
      </c>
      <c r="H145" s="2">
        <v>0</v>
      </c>
      <c r="I145" s="2">
        <v>0</v>
      </c>
      <c r="J145" s="36"/>
      <c r="K145" s="36"/>
      <c r="L145" s="36"/>
    </row>
    <row r="146" spans="1:12" ht="54" x14ac:dyDescent="0.3">
      <c r="A146" s="54" t="s">
        <v>22</v>
      </c>
      <c r="B146" s="58">
        <v>244</v>
      </c>
      <c r="C146" s="58">
        <v>223</v>
      </c>
      <c r="D146" s="5">
        <f t="shared" si="77"/>
        <v>0</v>
      </c>
      <c r="E146" s="2">
        <v>0</v>
      </c>
      <c r="F146" s="2">
        <v>0</v>
      </c>
      <c r="G146" s="5">
        <f t="shared" si="84"/>
        <v>0</v>
      </c>
      <c r="H146" s="2">
        <v>0</v>
      </c>
      <c r="I146" s="2">
        <v>0</v>
      </c>
      <c r="J146" s="36"/>
      <c r="K146" s="36"/>
      <c r="L146" s="36"/>
    </row>
    <row r="147" spans="1:12" ht="36" x14ac:dyDescent="0.3">
      <c r="A147" s="232" t="s">
        <v>306</v>
      </c>
      <c r="B147" s="233">
        <v>244</v>
      </c>
      <c r="C147" s="233">
        <v>223</v>
      </c>
      <c r="D147" s="5">
        <f t="shared" ref="D147" si="85">E147+F147</f>
        <v>0</v>
      </c>
      <c r="E147" s="2">
        <v>0</v>
      </c>
      <c r="F147" s="2">
        <v>0</v>
      </c>
      <c r="G147" s="5">
        <f t="shared" ref="G147" si="86">H147+I147</f>
        <v>0</v>
      </c>
      <c r="H147" s="2">
        <v>0</v>
      </c>
      <c r="I147" s="2">
        <v>0</v>
      </c>
      <c r="J147" s="36"/>
      <c r="K147" s="36"/>
      <c r="L147" s="36"/>
    </row>
    <row r="148" spans="1:12" ht="162" x14ac:dyDescent="0.3">
      <c r="A148" s="54" t="s">
        <v>23</v>
      </c>
      <c r="B148" s="58">
        <v>244</v>
      </c>
      <c r="C148" s="58">
        <v>224</v>
      </c>
      <c r="D148" s="5">
        <f t="shared" si="77"/>
        <v>0</v>
      </c>
      <c r="E148" s="2">
        <v>0</v>
      </c>
      <c r="F148" s="2">
        <v>0</v>
      </c>
      <c r="G148" s="5">
        <f t="shared" si="84"/>
        <v>0</v>
      </c>
      <c r="H148" s="2">
        <v>0</v>
      </c>
      <c r="I148" s="2">
        <v>0</v>
      </c>
      <c r="J148" s="36"/>
      <c r="K148" s="36"/>
      <c r="L148" s="36"/>
    </row>
    <row r="149" spans="1:12" ht="54" x14ac:dyDescent="0.3">
      <c r="A149" s="54" t="s">
        <v>24</v>
      </c>
      <c r="B149" s="58" t="s">
        <v>5</v>
      </c>
      <c r="C149" s="58">
        <v>225</v>
      </c>
      <c r="D149" s="2">
        <f t="shared" ref="D149:F149" si="87">D150+D151</f>
        <v>0</v>
      </c>
      <c r="E149" s="2">
        <f>E150+E151</f>
        <v>0</v>
      </c>
      <c r="F149" s="2">
        <f t="shared" si="87"/>
        <v>0</v>
      </c>
      <c r="G149" s="2">
        <f t="shared" ref="G149" si="88">G150+G151</f>
        <v>0</v>
      </c>
      <c r="H149" s="2">
        <f>H150+H151</f>
        <v>0</v>
      </c>
      <c r="I149" s="2">
        <f t="shared" ref="I149" si="89">I150+I151</f>
        <v>0</v>
      </c>
      <c r="J149" s="36"/>
      <c r="K149" s="36"/>
      <c r="L149" s="36"/>
    </row>
    <row r="150" spans="1:12" ht="18" x14ac:dyDescent="0.3">
      <c r="A150" s="370" t="s">
        <v>6</v>
      </c>
      <c r="B150" s="58">
        <v>243</v>
      </c>
      <c r="C150" s="58">
        <v>225</v>
      </c>
      <c r="D150" s="5">
        <f t="shared" si="77"/>
        <v>0</v>
      </c>
      <c r="E150" s="2">
        <v>0</v>
      </c>
      <c r="F150" s="2">
        <v>0</v>
      </c>
      <c r="G150" s="5">
        <f t="shared" ref="G150:G161" si="90">H150+I150</f>
        <v>0</v>
      </c>
      <c r="H150" s="2">
        <v>0</v>
      </c>
      <c r="I150" s="2">
        <v>0</v>
      </c>
      <c r="J150" s="36"/>
      <c r="K150" s="36"/>
      <c r="L150" s="36"/>
    </row>
    <row r="151" spans="1:12" ht="18" x14ac:dyDescent="0.3">
      <c r="A151" s="370"/>
      <c r="B151" s="58">
        <v>244</v>
      </c>
      <c r="C151" s="58">
        <v>225</v>
      </c>
      <c r="D151" s="5">
        <f t="shared" si="77"/>
        <v>0</v>
      </c>
      <c r="E151" s="2">
        <v>0</v>
      </c>
      <c r="F151" s="2">
        <v>0</v>
      </c>
      <c r="G151" s="5">
        <f t="shared" si="90"/>
        <v>0</v>
      </c>
      <c r="H151" s="2">
        <v>0</v>
      </c>
      <c r="I151" s="2">
        <v>0</v>
      </c>
      <c r="J151" s="36"/>
      <c r="K151" s="36"/>
      <c r="L151" s="36"/>
    </row>
    <row r="152" spans="1:12" ht="36" x14ac:dyDescent="0.3">
      <c r="A152" s="54" t="s">
        <v>58</v>
      </c>
      <c r="B152" s="58" t="s">
        <v>5</v>
      </c>
      <c r="C152" s="58">
        <v>226</v>
      </c>
      <c r="D152" s="5">
        <f t="shared" si="77"/>
        <v>0</v>
      </c>
      <c r="E152" s="2">
        <f>E153+E154</f>
        <v>0</v>
      </c>
      <c r="F152" s="2">
        <f>F153+F154</f>
        <v>0</v>
      </c>
      <c r="G152" s="5">
        <f t="shared" si="90"/>
        <v>0</v>
      </c>
      <c r="H152" s="2">
        <f>H153+H154</f>
        <v>0</v>
      </c>
      <c r="I152" s="2">
        <f>I153+I154</f>
        <v>0</v>
      </c>
      <c r="J152" s="36"/>
      <c r="K152" s="36"/>
      <c r="L152" s="36"/>
    </row>
    <row r="153" spans="1:12" ht="18" x14ac:dyDescent="0.3">
      <c r="A153" s="370" t="s">
        <v>6</v>
      </c>
      <c r="B153" s="58">
        <v>243</v>
      </c>
      <c r="C153" s="58">
        <v>226</v>
      </c>
      <c r="D153" s="5">
        <f t="shared" si="77"/>
        <v>0</v>
      </c>
      <c r="E153" s="2">
        <v>0</v>
      </c>
      <c r="F153" s="2">
        <v>0</v>
      </c>
      <c r="G153" s="5">
        <f t="shared" si="90"/>
        <v>0</v>
      </c>
      <c r="H153" s="2">
        <v>0</v>
      </c>
      <c r="I153" s="2">
        <v>0</v>
      </c>
      <c r="J153" s="36"/>
      <c r="K153" s="36"/>
      <c r="L153" s="36"/>
    </row>
    <row r="154" spans="1:12" ht="18" x14ac:dyDescent="0.3">
      <c r="A154" s="370"/>
      <c r="B154" s="58">
        <v>244</v>
      </c>
      <c r="C154" s="58">
        <v>226</v>
      </c>
      <c r="D154" s="5">
        <f t="shared" si="77"/>
        <v>0</v>
      </c>
      <c r="E154" s="2">
        <v>0</v>
      </c>
      <c r="F154" s="2">
        <v>0</v>
      </c>
      <c r="G154" s="5">
        <f t="shared" si="90"/>
        <v>0</v>
      </c>
      <c r="H154" s="2">
        <v>0</v>
      </c>
      <c r="I154" s="2">
        <v>0</v>
      </c>
      <c r="J154" s="36"/>
      <c r="K154" s="36"/>
      <c r="L154" s="36"/>
    </row>
    <row r="155" spans="1:12" ht="18" x14ac:dyDescent="0.3">
      <c r="A155" s="54" t="s">
        <v>25</v>
      </c>
      <c r="B155" s="58">
        <v>244</v>
      </c>
      <c r="C155" s="58">
        <v>227</v>
      </c>
      <c r="D155" s="5">
        <f t="shared" si="77"/>
        <v>0</v>
      </c>
      <c r="E155" s="2">
        <v>0</v>
      </c>
      <c r="F155" s="2">
        <v>0</v>
      </c>
      <c r="G155" s="5">
        <f t="shared" si="90"/>
        <v>0</v>
      </c>
      <c r="H155" s="2">
        <v>0</v>
      </c>
      <c r="I155" s="2">
        <v>0</v>
      </c>
      <c r="J155" s="36"/>
      <c r="K155" s="36"/>
      <c r="L155" s="36"/>
    </row>
    <row r="156" spans="1:12" ht="54" x14ac:dyDescent="0.3">
      <c r="A156" s="176" t="s">
        <v>285</v>
      </c>
      <c r="B156" s="177">
        <v>244</v>
      </c>
      <c r="C156" s="177">
        <v>228</v>
      </c>
      <c r="D156" s="5">
        <f t="shared" si="77"/>
        <v>0</v>
      </c>
      <c r="E156" s="2">
        <v>0</v>
      </c>
      <c r="F156" s="2">
        <v>0</v>
      </c>
      <c r="G156" s="5">
        <f>H156+I156</f>
        <v>0</v>
      </c>
      <c r="H156" s="2">
        <v>0</v>
      </c>
      <c r="I156" s="2">
        <v>0</v>
      </c>
      <c r="J156" s="36"/>
      <c r="K156" s="36"/>
      <c r="L156" s="36"/>
    </row>
    <row r="157" spans="1:12" ht="18" x14ac:dyDescent="0.3">
      <c r="A157" s="54" t="s">
        <v>30</v>
      </c>
      <c r="B157" s="58" t="s">
        <v>5</v>
      </c>
      <c r="C157" s="58">
        <v>290</v>
      </c>
      <c r="D157" s="5">
        <f t="shared" si="77"/>
        <v>0</v>
      </c>
      <c r="E157" s="2">
        <f>E159+E160</f>
        <v>0</v>
      </c>
      <c r="F157" s="2">
        <f>F159+F160</f>
        <v>0</v>
      </c>
      <c r="G157" s="5">
        <f t="shared" si="90"/>
        <v>0</v>
      </c>
      <c r="H157" s="2">
        <f>H159+H160</f>
        <v>0</v>
      </c>
      <c r="I157" s="2">
        <f>I159+I160</f>
        <v>0</v>
      </c>
      <c r="J157" s="36"/>
      <c r="K157" s="36"/>
      <c r="L157" s="36"/>
    </row>
    <row r="158" spans="1:12" ht="18" x14ac:dyDescent="0.3">
      <c r="A158" s="54" t="s">
        <v>9</v>
      </c>
      <c r="B158" s="58"/>
      <c r="C158" s="58"/>
      <c r="D158" s="5"/>
      <c r="E158" s="2"/>
      <c r="F158" s="2"/>
      <c r="G158" s="5"/>
      <c r="H158" s="2"/>
      <c r="I158" s="2"/>
      <c r="J158" s="36"/>
      <c r="K158" s="36"/>
      <c r="L158" s="36"/>
    </row>
    <row r="159" spans="1:12" ht="54" x14ac:dyDescent="0.3">
      <c r="A159" s="54" t="s">
        <v>34</v>
      </c>
      <c r="B159" s="58">
        <v>244</v>
      </c>
      <c r="C159" s="58">
        <v>296</v>
      </c>
      <c r="D159" s="5">
        <f t="shared" si="77"/>
        <v>0</v>
      </c>
      <c r="E159" s="2">
        <v>0</v>
      </c>
      <c r="F159" s="2">
        <v>0</v>
      </c>
      <c r="G159" s="5">
        <f t="shared" si="90"/>
        <v>0</v>
      </c>
      <c r="H159" s="2">
        <v>0</v>
      </c>
      <c r="I159" s="2">
        <v>0</v>
      </c>
      <c r="J159" s="36"/>
      <c r="K159" s="36"/>
      <c r="L159" s="36"/>
    </row>
    <row r="160" spans="1:12" ht="54" x14ac:dyDescent="0.3">
      <c r="A160" s="54" t="s">
        <v>35</v>
      </c>
      <c r="B160" s="58">
        <v>244</v>
      </c>
      <c r="C160" s="58">
        <v>297</v>
      </c>
      <c r="D160" s="5">
        <f t="shared" si="77"/>
        <v>0</v>
      </c>
      <c r="E160" s="2">
        <v>0</v>
      </c>
      <c r="F160" s="2">
        <v>0</v>
      </c>
      <c r="G160" s="5">
        <f t="shared" si="90"/>
        <v>0</v>
      </c>
      <c r="H160" s="2">
        <v>0</v>
      </c>
      <c r="I160" s="2">
        <v>0</v>
      </c>
      <c r="J160" s="36"/>
      <c r="K160" s="36"/>
      <c r="L160" s="36"/>
    </row>
    <row r="161" spans="1:12" ht="54" x14ac:dyDescent="0.3">
      <c r="A161" s="54" t="s">
        <v>59</v>
      </c>
      <c r="B161" s="58" t="s">
        <v>5</v>
      </c>
      <c r="C161" s="58">
        <v>300</v>
      </c>
      <c r="D161" s="5">
        <f t="shared" si="77"/>
        <v>0</v>
      </c>
      <c r="E161" s="2">
        <f>E163+E165+E164</f>
        <v>0</v>
      </c>
      <c r="F161" s="2">
        <f>F163+F165+F164</f>
        <v>0</v>
      </c>
      <c r="G161" s="5">
        <f t="shared" si="90"/>
        <v>0</v>
      </c>
      <c r="H161" s="2">
        <f>H163+H165+H164</f>
        <v>0</v>
      </c>
      <c r="I161" s="2">
        <f>I163+I165+I164</f>
        <v>0</v>
      </c>
      <c r="J161" s="36"/>
      <c r="K161" s="36"/>
      <c r="L161" s="36"/>
    </row>
    <row r="162" spans="1:12" ht="18" x14ac:dyDescent="0.3">
      <c r="A162" s="54" t="s">
        <v>9</v>
      </c>
      <c r="B162" s="58"/>
      <c r="C162" s="58"/>
      <c r="D162" s="5"/>
      <c r="E162" s="2"/>
      <c r="F162" s="2"/>
      <c r="G162" s="5"/>
      <c r="H162" s="2"/>
      <c r="I162" s="2"/>
      <c r="J162" s="36"/>
      <c r="K162" s="36"/>
      <c r="L162" s="36"/>
    </row>
    <row r="163" spans="1:12" ht="54" x14ac:dyDescent="0.3">
      <c r="A163" s="54" t="s">
        <v>36</v>
      </c>
      <c r="B163" s="58">
        <v>244</v>
      </c>
      <c r="C163" s="58">
        <v>310</v>
      </c>
      <c r="D163" s="5">
        <f t="shared" si="77"/>
        <v>0</v>
      </c>
      <c r="E163" s="2">
        <v>0</v>
      </c>
      <c r="F163" s="2">
        <v>0</v>
      </c>
      <c r="G163" s="5">
        <f t="shared" ref="G163:G165" si="91">H163+I163</f>
        <v>0</v>
      </c>
      <c r="H163" s="2">
        <v>0</v>
      </c>
      <c r="I163" s="2">
        <v>0</v>
      </c>
      <c r="J163" s="36"/>
      <c r="K163" s="36"/>
      <c r="L163" s="36"/>
    </row>
    <row r="164" spans="1:12" ht="72" x14ac:dyDescent="0.3">
      <c r="A164" s="54" t="s">
        <v>68</v>
      </c>
      <c r="B164" s="58">
        <v>244</v>
      </c>
      <c r="C164" s="58">
        <v>320</v>
      </c>
      <c r="D164" s="5">
        <f t="shared" si="77"/>
        <v>0</v>
      </c>
      <c r="E164" s="2">
        <v>0</v>
      </c>
      <c r="F164" s="2">
        <v>0</v>
      </c>
      <c r="G164" s="5">
        <f t="shared" si="91"/>
        <v>0</v>
      </c>
      <c r="H164" s="2">
        <v>0</v>
      </c>
      <c r="I164" s="2">
        <v>0</v>
      </c>
      <c r="J164" s="36"/>
      <c r="K164" s="36"/>
      <c r="L164" s="36"/>
    </row>
    <row r="165" spans="1:12" ht="72" x14ac:dyDescent="0.3">
      <c r="A165" s="54" t="s">
        <v>60</v>
      </c>
      <c r="B165" s="58" t="s">
        <v>5</v>
      </c>
      <c r="C165" s="58">
        <v>340</v>
      </c>
      <c r="D165" s="5">
        <f t="shared" si="77"/>
        <v>0</v>
      </c>
      <c r="E165" s="2">
        <f>E167+E168+E169+E170+E171+E172+E174</f>
        <v>0</v>
      </c>
      <c r="F165" s="2">
        <f>F167+F168+F169+F170+F171+F172+F174</f>
        <v>0</v>
      </c>
      <c r="G165" s="5">
        <f t="shared" si="91"/>
        <v>0</v>
      </c>
      <c r="H165" s="2">
        <f>H167+H168+H169+H170+H171+H172+H174</f>
        <v>0</v>
      </c>
      <c r="I165" s="2">
        <f>I167+I168+I169+I170+I171+I172+I174</f>
        <v>0</v>
      </c>
      <c r="J165" s="36"/>
      <c r="K165" s="36"/>
      <c r="L165" s="36"/>
    </row>
    <row r="166" spans="1:12" ht="18" x14ac:dyDescent="0.3">
      <c r="A166" s="54" t="s">
        <v>6</v>
      </c>
      <c r="B166" s="58"/>
      <c r="C166" s="58"/>
      <c r="D166" s="5"/>
      <c r="E166" s="2"/>
      <c r="F166" s="2"/>
      <c r="G166" s="5"/>
      <c r="H166" s="2"/>
      <c r="I166" s="2"/>
      <c r="J166" s="36"/>
      <c r="K166" s="36"/>
      <c r="L166" s="36"/>
    </row>
    <row r="167" spans="1:12" ht="126" x14ac:dyDescent="0.3">
      <c r="A167" s="54" t="s">
        <v>37</v>
      </c>
      <c r="B167" s="58">
        <v>244</v>
      </c>
      <c r="C167" s="58">
        <v>341</v>
      </c>
      <c r="D167" s="5">
        <f t="shared" ref="D167:D174" si="92">E167+F167</f>
        <v>0</v>
      </c>
      <c r="E167" s="2">
        <v>0</v>
      </c>
      <c r="F167" s="2">
        <v>0</v>
      </c>
      <c r="G167" s="5">
        <f t="shared" ref="G167:G174" si="93">H167+I167</f>
        <v>0</v>
      </c>
      <c r="H167" s="2">
        <v>0</v>
      </c>
      <c r="I167" s="2">
        <v>0</v>
      </c>
      <c r="J167" s="36"/>
      <c r="K167" s="36"/>
      <c r="L167" s="36"/>
    </row>
    <row r="168" spans="1:12" ht="54" x14ac:dyDescent="0.3">
      <c r="A168" s="54" t="s">
        <v>38</v>
      </c>
      <c r="B168" s="58">
        <v>244</v>
      </c>
      <c r="C168" s="58">
        <v>342</v>
      </c>
      <c r="D168" s="5">
        <f t="shared" si="92"/>
        <v>0</v>
      </c>
      <c r="E168" s="2">
        <v>0</v>
      </c>
      <c r="F168" s="2">
        <v>0</v>
      </c>
      <c r="G168" s="5">
        <f t="shared" si="93"/>
        <v>0</v>
      </c>
      <c r="H168" s="2">
        <v>0</v>
      </c>
      <c r="I168" s="2">
        <v>0</v>
      </c>
      <c r="J168" s="36"/>
      <c r="K168" s="36"/>
      <c r="L168" s="36"/>
    </row>
    <row r="169" spans="1:12" ht="72" x14ac:dyDescent="0.3">
      <c r="A169" s="54" t="s">
        <v>39</v>
      </c>
      <c r="B169" s="58">
        <v>244</v>
      </c>
      <c r="C169" s="58">
        <v>343</v>
      </c>
      <c r="D169" s="5">
        <f t="shared" si="92"/>
        <v>0</v>
      </c>
      <c r="E169" s="2">
        <v>0</v>
      </c>
      <c r="F169" s="2">
        <v>0</v>
      </c>
      <c r="G169" s="5">
        <f t="shared" si="93"/>
        <v>0</v>
      </c>
      <c r="H169" s="2">
        <v>0</v>
      </c>
      <c r="I169" s="2">
        <v>0</v>
      </c>
      <c r="J169" s="36"/>
      <c r="K169" s="36"/>
      <c r="L169" s="36"/>
    </row>
    <row r="170" spans="1:12" ht="72" x14ac:dyDescent="0.3">
      <c r="A170" s="54" t="s">
        <v>40</v>
      </c>
      <c r="B170" s="58">
        <v>244</v>
      </c>
      <c r="C170" s="58">
        <v>344</v>
      </c>
      <c r="D170" s="5">
        <f t="shared" si="92"/>
        <v>0</v>
      </c>
      <c r="E170" s="2">
        <v>0</v>
      </c>
      <c r="F170" s="2">
        <v>0</v>
      </c>
      <c r="G170" s="5">
        <f t="shared" si="93"/>
        <v>0</v>
      </c>
      <c r="H170" s="2">
        <v>0</v>
      </c>
      <c r="I170" s="2">
        <v>0</v>
      </c>
      <c r="J170" s="36"/>
      <c r="K170" s="36"/>
      <c r="L170" s="36"/>
    </row>
    <row r="171" spans="1:12" ht="54" x14ac:dyDescent="0.3">
      <c r="A171" s="54" t="s">
        <v>41</v>
      </c>
      <c r="B171" s="58">
        <v>244</v>
      </c>
      <c r="C171" s="58">
        <v>345</v>
      </c>
      <c r="D171" s="5">
        <f t="shared" si="92"/>
        <v>0</v>
      </c>
      <c r="E171" s="2">
        <v>0</v>
      </c>
      <c r="F171" s="2">
        <v>0</v>
      </c>
      <c r="G171" s="5">
        <f t="shared" si="93"/>
        <v>0</v>
      </c>
      <c r="H171" s="2">
        <v>0</v>
      </c>
      <c r="I171" s="2">
        <v>0</v>
      </c>
      <c r="J171" s="36"/>
      <c r="K171" s="36"/>
      <c r="L171" s="36"/>
    </row>
    <row r="172" spans="1:12" ht="72" x14ac:dyDescent="0.3">
      <c r="A172" s="54" t="s">
        <v>42</v>
      </c>
      <c r="B172" s="58">
        <v>244</v>
      </c>
      <c r="C172" s="58">
        <v>346</v>
      </c>
      <c r="D172" s="5">
        <f t="shared" si="92"/>
        <v>0</v>
      </c>
      <c r="E172" s="2">
        <v>0</v>
      </c>
      <c r="F172" s="2">
        <v>0</v>
      </c>
      <c r="G172" s="5">
        <f t="shared" si="93"/>
        <v>0</v>
      </c>
      <c r="H172" s="2">
        <v>0</v>
      </c>
      <c r="I172" s="2">
        <v>0</v>
      </c>
      <c r="J172" s="36"/>
      <c r="K172" s="36"/>
      <c r="L172" s="36"/>
    </row>
    <row r="173" spans="1:12" ht="17.55" customHeight="1" x14ac:dyDescent="0.3">
      <c r="A173" s="176" t="s">
        <v>286</v>
      </c>
      <c r="B173" s="177">
        <v>244</v>
      </c>
      <c r="C173" s="177">
        <v>347</v>
      </c>
      <c r="D173" s="5">
        <f t="shared" si="92"/>
        <v>0</v>
      </c>
      <c r="E173" s="2">
        <v>0</v>
      </c>
      <c r="F173" s="2">
        <v>0</v>
      </c>
      <c r="G173" s="5">
        <f t="shared" si="93"/>
        <v>0</v>
      </c>
      <c r="H173" s="2">
        <v>0</v>
      </c>
      <c r="I173" s="2">
        <v>0</v>
      </c>
      <c r="J173" s="80"/>
      <c r="K173" s="80"/>
      <c r="L173" s="80"/>
    </row>
    <row r="174" spans="1:12" ht="108" x14ac:dyDescent="0.3">
      <c r="A174" s="54" t="s">
        <v>43</v>
      </c>
      <c r="B174" s="58">
        <v>244</v>
      </c>
      <c r="C174" s="58">
        <v>349</v>
      </c>
      <c r="D174" s="5">
        <f t="shared" si="92"/>
        <v>0</v>
      </c>
      <c r="E174" s="2">
        <v>0</v>
      </c>
      <c r="F174" s="2">
        <v>0</v>
      </c>
      <c r="G174" s="5">
        <f t="shared" si="93"/>
        <v>0</v>
      </c>
      <c r="H174" s="2">
        <v>0</v>
      </c>
      <c r="I174" s="2">
        <v>0</v>
      </c>
      <c r="J174" s="36"/>
      <c r="K174" s="36"/>
      <c r="L174" s="36"/>
    </row>
    <row r="175" spans="1:12" ht="18" x14ac:dyDescent="0.3">
      <c r="A175" s="461" t="s">
        <v>198</v>
      </c>
      <c r="B175" s="462"/>
      <c r="C175" s="462"/>
      <c r="D175" s="462"/>
      <c r="E175" s="462"/>
      <c r="F175" s="462"/>
      <c r="G175" s="462"/>
      <c r="H175" s="462"/>
      <c r="I175" s="462"/>
      <c r="J175" s="36"/>
      <c r="K175" s="36"/>
      <c r="L175" s="36"/>
    </row>
    <row r="176" spans="1:12" ht="18" x14ac:dyDescent="0.3">
      <c r="A176" s="54" t="s">
        <v>8</v>
      </c>
      <c r="B176" s="58" t="s">
        <v>5</v>
      </c>
      <c r="C176" s="58">
        <v>200</v>
      </c>
      <c r="D176" s="5">
        <f t="shared" ref="D176" si="94">E176+F176</f>
        <v>868193.41</v>
      </c>
      <c r="E176" s="2">
        <f>E178+E181+E202</f>
        <v>868193.41</v>
      </c>
      <c r="F176" s="2">
        <f>F178+F181+F202</f>
        <v>0</v>
      </c>
      <c r="G176" s="5">
        <f t="shared" ref="G176" si="95">H176+I176</f>
        <v>868193.41</v>
      </c>
      <c r="H176" s="2">
        <f>H178+H181+H202</f>
        <v>868193.41</v>
      </c>
      <c r="I176" s="2">
        <f>I178+I181+I202</f>
        <v>0</v>
      </c>
      <c r="J176" s="36"/>
      <c r="K176" s="36"/>
      <c r="L176" s="36"/>
    </row>
    <row r="177" spans="1:12" ht="18" x14ac:dyDescent="0.3">
      <c r="A177" s="54" t="s">
        <v>9</v>
      </c>
      <c r="B177" s="58"/>
      <c r="C177" s="58"/>
      <c r="D177" s="5"/>
      <c r="E177" s="2"/>
      <c r="F177" s="2"/>
      <c r="G177" s="5"/>
      <c r="H177" s="2"/>
      <c r="I177" s="2"/>
      <c r="J177" s="36"/>
      <c r="K177" s="36"/>
      <c r="L177" s="36"/>
    </row>
    <row r="178" spans="1:12" ht="72" x14ac:dyDescent="0.3">
      <c r="A178" s="54" t="s">
        <v>10</v>
      </c>
      <c r="B178" s="58" t="s">
        <v>5</v>
      </c>
      <c r="C178" s="58">
        <v>210</v>
      </c>
      <c r="D178" s="5">
        <f t="shared" ref="D178" si="96">E178+F178</f>
        <v>0</v>
      </c>
      <c r="E178" s="2">
        <f>E180</f>
        <v>0</v>
      </c>
      <c r="F178" s="2">
        <f>F180</f>
        <v>0</v>
      </c>
      <c r="G178" s="5">
        <f t="shared" ref="G178" si="97">H178+I178</f>
        <v>0</v>
      </c>
      <c r="H178" s="2">
        <f>H180</f>
        <v>0</v>
      </c>
      <c r="I178" s="2">
        <f>I180</f>
        <v>0</v>
      </c>
      <c r="J178" s="36"/>
      <c r="K178" s="36"/>
      <c r="L178" s="36"/>
    </row>
    <row r="179" spans="1:12" ht="18" x14ac:dyDescent="0.3">
      <c r="A179" s="54" t="s">
        <v>9</v>
      </c>
      <c r="B179" s="58"/>
      <c r="C179" s="58"/>
      <c r="D179" s="5"/>
      <c r="E179" s="2"/>
      <c r="F179" s="2"/>
      <c r="G179" s="5"/>
      <c r="H179" s="2"/>
      <c r="I179" s="2"/>
      <c r="J179" s="36"/>
      <c r="K179" s="36"/>
      <c r="L179" s="36"/>
    </row>
    <row r="180" spans="1:12" ht="72" x14ac:dyDescent="0.3">
      <c r="A180" s="54" t="s">
        <v>197</v>
      </c>
      <c r="B180" s="58">
        <v>244</v>
      </c>
      <c r="C180" s="58">
        <v>214</v>
      </c>
      <c r="D180" s="5">
        <f>E180+F180</f>
        <v>0</v>
      </c>
      <c r="E180" s="224">
        <f>E31-E135</f>
        <v>0</v>
      </c>
      <c r="F180" s="2">
        <v>0</v>
      </c>
      <c r="G180" s="5">
        <f>H180+I180</f>
        <v>0</v>
      </c>
      <c r="H180" s="224">
        <f>H31-H135</f>
        <v>0</v>
      </c>
      <c r="I180" s="2">
        <v>0</v>
      </c>
      <c r="J180" s="36"/>
      <c r="K180" s="36"/>
      <c r="L180" s="36"/>
    </row>
    <row r="181" spans="1:12" ht="36" x14ac:dyDescent="0.3">
      <c r="A181" s="54" t="s">
        <v>14</v>
      </c>
      <c r="B181" s="58" t="s">
        <v>5</v>
      </c>
      <c r="C181" s="58">
        <v>220</v>
      </c>
      <c r="D181" s="5">
        <f t="shared" ref="D181" si="98">E181+F181</f>
        <v>868193.41</v>
      </c>
      <c r="E181" s="2">
        <f>E183+E184+E185+E193+E194+E197+E200</f>
        <v>868193.41</v>
      </c>
      <c r="F181" s="2">
        <f>F183+F184+F185+F193+F194+F197+F200</f>
        <v>0</v>
      </c>
      <c r="G181" s="5">
        <f t="shared" ref="G181" si="99">H181+I181</f>
        <v>868193.41</v>
      </c>
      <c r="H181" s="2">
        <f>H183+H184+H185+H193+H194+H197+H200</f>
        <v>868193.41</v>
      </c>
      <c r="I181" s="2">
        <f>I183+I184+I185+I193+I194+I197+I200</f>
        <v>0</v>
      </c>
      <c r="J181" s="36"/>
      <c r="K181" s="36"/>
      <c r="L181" s="36"/>
    </row>
    <row r="182" spans="1:12" ht="18" x14ac:dyDescent="0.3">
      <c r="A182" s="54" t="s">
        <v>9</v>
      </c>
      <c r="B182" s="58"/>
      <c r="C182" s="58"/>
      <c r="D182" s="5"/>
      <c r="E182" s="2"/>
      <c r="F182" s="2"/>
      <c r="G182" s="5"/>
      <c r="H182" s="2"/>
      <c r="I182" s="2"/>
      <c r="J182" s="36"/>
      <c r="K182" s="36"/>
      <c r="L182" s="36"/>
    </row>
    <row r="183" spans="1:12" ht="18" x14ac:dyDescent="0.3">
      <c r="A183" s="54" t="s">
        <v>15</v>
      </c>
      <c r="B183" s="58">
        <v>244</v>
      </c>
      <c r="C183" s="58">
        <v>221</v>
      </c>
      <c r="D183" s="5">
        <f t="shared" ref="D183:D185" si="100">E183+F183</f>
        <v>52875.37</v>
      </c>
      <c r="E183" s="2">
        <f>E34-E138</f>
        <v>52875.37</v>
      </c>
      <c r="F183" s="2"/>
      <c r="G183" s="5">
        <f t="shared" ref="G183:G185" si="101">H183+I183</f>
        <v>52875.37</v>
      </c>
      <c r="H183" s="2">
        <f>H34-H138</f>
        <v>52875.37</v>
      </c>
      <c r="I183" s="2">
        <v>0</v>
      </c>
      <c r="J183" s="36"/>
      <c r="K183" s="36"/>
      <c r="L183" s="36"/>
    </row>
    <row r="184" spans="1:12" ht="36" x14ac:dyDescent="0.3">
      <c r="A184" s="54" t="s">
        <v>16</v>
      </c>
      <c r="B184" s="58">
        <v>244</v>
      </c>
      <c r="C184" s="58">
        <v>222</v>
      </c>
      <c r="D184" s="5">
        <f t="shared" si="100"/>
        <v>0</v>
      </c>
      <c r="E184" s="224">
        <f>E37-E139</f>
        <v>0</v>
      </c>
      <c r="F184" s="2">
        <v>0</v>
      </c>
      <c r="G184" s="5">
        <f t="shared" si="101"/>
        <v>0</v>
      </c>
      <c r="H184" s="224">
        <f>H37-H139</f>
        <v>0</v>
      </c>
      <c r="I184" s="2">
        <v>0</v>
      </c>
      <c r="J184" s="36"/>
      <c r="K184" s="36"/>
      <c r="L184" s="36"/>
    </row>
    <row r="185" spans="1:12" ht="36" x14ac:dyDescent="0.3">
      <c r="A185" s="54" t="s">
        <v>17</v>
      </c>
      <c r="B185" s="58" t="s">
        <v>5</v>
      </c>
      <c r="C185" s="58">
        <v>223</v>
      </c>
      <c r="D185" s="5">
        <f t="shared" si="100"/>
        <v>489473.16</v>
      </c>
      <c r="E185" s="2">
        <f t="shared" ref="E185:F185" si="102">E187+E188+E189+E190+E191</f>
        <v>489473.16</v>
      </c>
      <c r="F185" s="2">
        <f t="shared" si="102"/>
        <v>0</v>
      </c>
      <c r="G185" s="5">
        <f t="shared" si="101"/>
        <v>489473.16</v>
      </c>
      <c r="H185" s="2">
        <f t="shared" ref="H185:I185" si="103">H187+H188+H189+H190+H191</f>
        <v>489473.16</v>
      </c>
      <c r="I185" s="2">
        <f t="shared" si="103"/>
        <v>0</v>
      </c>
      <c r="J185" s="36"/>
      <c r="K185" s="36"/>
      <c r="L185" s="36"/>
    </row>
    <row r="186" spans="1:12" ht="18" x14ac:dyDescent="0.3">
      <c r="A186" s="54" t="s">
        <v>6</v>
      </c>
      <c r="B186" s="58"/>
      <c r="C186" s="58"/>
      <c r="D186" s="5"/>
      <c r="E186" s="2"/>
      <c r="F186" s="2"/>
      <c r="G186" s="5"/>
      <c r="H186" s="2"/>
      <c r="I186" s="2"/>
      <c r="J186" s="36"/>
      <c r="K186" s="36"/>
      <c r="L186" s="36"/>
    </row>
    <row r="187" spans="1:12" ht="54" x14ac:dyDescent="0.3">
      <c r="A187" s="54" t="s">
        <v>18</v>
      </c>
      <c r="B187" s="58">
        <v>247</v>
      </c>
      <c r="C187" s="58">
        <v>223</v>
      </c>
      <c r="D187" s="5">
        <f t="shared" ref="D187:D192" si="104">E187+F187</f>
        <v>383613.87</v>
      </c>
      <c r="E187" s="2">
        <f t="shared" ref="E187:E193" si="105">E40-E142</f>
        <v>383613.87</v>
      </c>
      <c r="F187" s="2">
        <v>0</v>
      </c>
      <c r="G187" s="5">
        <f t="shared" ref="G187:G193" si="106">H187+I187</f>
        <v>383613.87</v>
      </c>
      <c r="H187" s="2">
        <f t="shared" ref="H187:H193" si="107">H40-H142</f>
        <v>383613.87</v>
      </c>
      <c r="I187" s="2">
        <v>0</v>
      </c>
      <c r="J187" s="36"/>
      <c r="K187" s="36"/>
      <c r="L187" s="36"/>
    </row>
    <row r="188" spans="1:12" ht="36" x14ac:dyDescent="0.3">
      <c r="A188" s="54" t="s">
        <v>19</v>
      </c>
      <c r="B188" s="58">
        <v>247</v>
      </c>
      <c r="C188" s="58">
        <v>223</v>
      </c>
      <c r="D188" s="5">
        <f t="shared" si="104"/>
        <v>0</v>
      </c>
      <c r="E188" s="2">
        <f t="shared" si="105"/>
        <v>0</v>
      </c>
      <c r="F188" s="2">
        <v>0</v>
      </c>
      <c r="G188" s="5">
        <f t="shared" si="106"/>
        <v>0</v>
      </c>
      <c r="H188" s="2">
        <f t="shared" si="107"/>
        <v>0</v>
      </c>
      <c r="I188" s="2">
        <v>0</v>
      </c>
      <c r="J188" s="36"/>
      <c r="K188" s="36"/>
      <c r="L188" s="36"/>
    </row>
    <row r="189" spans="1:12" ht="54" x14ac:dyDescent="0.3">
      <c r="A189" s="54" t="s">
        <v>20</v>
      </c>
      <c r="B189" s="58">
        <v>247</v>
      </c>
      <c r="C189" s="58">
        <v>223</v>
      </c>
      <c r="D189" s="5">
        <f t="shared" si="104"/>
        <v>66438.14</v>
      </c>
      <c r="E189" s="2">
        <f t="shared" si="105"/>
        <v>66438.14</v>
      </c>
      <c r="F189" s="2">
        <v>0</v>
      </c>
      <c r="G189" s="5">
        <f t="shared" si="106"/>
        <v>66438.14</v>
      </c>
      <c r="H189" s="2">
        <f t="shared" si="107"/>
        <v>66438.14</v>
      </c>
      <c r="I189" s="2">
        <v>0</v>
      </c>
      <c r="J189" s="36"/>
      <c r="K189" s="36"/>
      <c r="L189" s="36"/>
    </row>
    <row r="190" spans="1:12" ht="72" x14ac:dyDescent="0.3">
      <c r="A190" s="54" t="s">
        <v>21</v>
      </c>
      <c r="B190" s="58">
        <v>244</v>
      </c>
      <c r="C190" s="58">
        <v>223</v>
      </c>
      <c r="D190" s="5">
        <f t="shared" si="104"/>
        <v>5469.16</v>
      </c>
      <c r="E190" s="2">
        <f t="shared" si="105"/>
        <v>5469.16</v>
      </c>
      <c r="F190" s="2">
        <v>0</v>
      </c>
      <c r="G190" s="5">
        <f t="shared" si="106"/>
        <v>5469.16</v>
      </c>
      <c r="H190" s="2">
        <f t="shared" si="107"/>
        <v>5469.16</v>
      </c>
      <c r="I190" s="2">
        <v>0</v>
      </c>
      <c r="J190" s="36"/>
      <c r="K190" s="36"/>
      <c r="L190" s="36"/>
    </row>
    <row r="191" spans="1:12" ht="54" x14ac:dyDescent="0.3">
      <c r="A191" s="54" t="s">
        <v>22</v>
      </c>
      <c r="B191" s="58">
        <v>244</v>
      </c>
      <c r="C191" s="58">
        <v>223</v>
      </c>
      <c r="D191" s="5">
        <f t="shared" si="104"/>
        <v>33951.99</v>
      </c>
      <c r="E191" s="2">
        <f t="shared" si="105"/>
        <v>33951.99</v>
      </c>
      <c r="F191" s="2">
        <v>0</v>
      </c>
      <c r="G191" s="5">
        <f t="shared" si="106"/>
        <v>33951.99</v>
      </c>
      <c r="H191" s="2">
        <f t="shared" si="107"/>
        <v>33951.99</v>
      </c>
      <c r="I191" s="2">
        <v>0</v>
      </c>
      <c r="J191" s="36"/>
      <c r="K191" s="36"/>
      <c r="L191" s="36"/>
    </row>
    <row r="192" spans="1:12" ht="36" x14ac:dyDescent="0.3">
      <c r="A192" s="232" t="s">
        <v>306</v>
      </c>
      <c r="B192" s="233">
        <v>244</v>
      </c>
      <c r="C192" s="233">
        <v>223</v>
      </c>
      <c r="D192" s="5">
        <f t="shared" si="104"/>
        <v>0</v>
      </c>
      <c r="E192" s="2">
        <f t="shared" si="105"/>
        <v>0</v>
      </c>
      <c r="F192" s="2">
        <v>0</v>
      </c>
      <c r="G192" s="5">
        <f t="shared" ref="G192" si="108">H192+I192</f>
        <v>0</v>
      </c>
      <c r="H192" s="2">
        <f t="shared" si="107"/>
        <v>0</v>
      </c>
      <c r="I192" s="2">
        <v>0</v>
      </c>
      <c r="J192" s="36"/>
      <c r="K192" s="36"/>
      <c r="L192" s="36"/>
    </row>
    <row r="193" spans="1:12" ht="162" x14ac:dyDescent="0.3">
      <c r="A193" s="54" t="s">
        <v>23</v>
      </c>
      <c r="B193" s="58">
        <v>244</v>
      </c>
      <c r="C193" s="58">
        <v>224</v>
      </c>
      <c r="D193" s="5">
        <f>E193+F193</f>
        <v>0</v>
      </c>
      <c r="E193" s="2">
        <f t="shared" si="105"/>
        <v>0</v>
      </c>
      <c r="F193" s="2">
        <v>0</v>
      </c>
      <c r="G193" s="5">
        <f t="shared" si="106"/>
        <v>0</v>
      </c>
      <c r="H193" s="2">
        <f t="shared" si="107"/>
        <v>0</v>
      </c>
      <c r="I193" s="2">
        <v>0</v>
      </c>
      <c r="J193" s="36"/>
      <c r="K193" s="36"/>
      <c r="L193" s="36"/>
    </row>
    <row r="194" spans="1:12" ht="54" x14ac:dyDescent="0.3">
      <c r="A194" s="54" t="s">
        <v>24</v>
      </c>
      <c r="B194" s="58" t="s">
        <v>5</v>
      </c>
      <c r="C194" s="58">
        <v>225</v>
      </c>
      <c r="D194" s="2">
        <f t="shared" ref="D194" si="109">D195+D196</f>
        <v>96896.49</v>
      </c>
      <c r="E194" s="2">
        <f>E195+E196</f>
        <v>96896.49</v>
      </c>
      <c r="F194" s="2">
        <f t="shared" ref="F194:G194" si="110">F195+F196</f>
        <v>0</v>
      </c>
      <c r="G194" s="2">
        <f t="shared" si="110"/>
        <v>96896.49</v>
      </c>
      <c r="H194" s="2">
        <f>H195+H196</f>
        <v>96896.49</v>
      </c>
      <c r="I194" s="2">
        <f t="shared" ref="I194" si="111">I195+I196</f>
        <v>0</v>
      </c>
      <c r="J194" s="36"/>
      <c r="K194" s="36"/>
      <c r="L194" s="36"/>
    </row>
    <row r="195" spans="1:12" ht="18" x14ac:dyDescent="0.3">
      <c r="A195" s="370" t="s">
        <v>6</v>
      </c>
      <c r="B195" s="58">
        <v>243</v>
      </c>
      <c r="C195" s="58">
        <v>225</v>
      </c>
      <c r="D195" s="5">
        <f t="shared" ref="D195:D206" si="112">E195+F195</f>
        <v>0</v>
      </c>
      <c r="E195" s="2">
        <f>E48-E150</f>
        <v>0</v>
      </c>
      <c r="F195" s="2">
        <v>0</v>
      </c>
      <c r="G195" s="5">
        <f t="shared" ref="G195:G206" si="113">H195+I195</f>
        <v>0</v>
      </c>
      <c r="H195" s="2">
        <f>H48-H150</f>
        <v>0</v>
      </c>
      <c r="I195" s="2">
        <v>0</v>
      </c>
      <c r="J195" s="36"/>
      <c r="K195" s="36"/>
      <c r="L195" s="36"/>
    </row>
    <row r="196" spans="1:12" ht="18" x14ac:dyDescent="0.3">
      <c r="A196" s="370"/>
      <c r="B196" s="58">
        <v>244</v>
      </c>
      <c r="C196" s="58">
        <v>225</v>
      </c>
      <c r="D196" s="5">
        <f t="shared" si="112"/>
        <v>96896.49</v>
      </c>
      <c r="E196" s="2">
        <f>E49-E151</f>
        <v>96896.49</v>
      </c>
      <c r="F196" s="2"/>
      <c r="G196" s="5">
        <f t="shared" si="113"/>
        <v>96896.49</v>
      </c>
      <c r="H196" s="2">
        <f>H49-H151</f>
        <v>96896.49</v>
      </c>
      <c r="I196" s="2"/>
      <c r="J196" s="36"/>
      <c r="K196" s="36"/>
      <c r="L196" s="36"/>
    </row>
    <row r="197" spans="1:12" ht="36" x14ac:dyDescent="0.3">
      <c r="A197" s="54" t="s">
        <v>58</v>
      </c>
      <c r="B197" s="58" t="s">
        <v>5</v>
      </c>
      <c r="C197" s="58">
        <v>226</v>
      </c>
      <c r="D197" s="5">
        <f t="shared" si="112"/>
        <v>228948.39</v>
      </c>
      <c r="E197" s="2">
        <f>E198+E199</f>
        <v>228948.39</v>
      </c>
      <c r="F197" s="2">
        <f>F198+F199</f>
        <v>0</v>
      </c>
      <c r="G197" s="5">
        <f t="shared" si="113"/>
        <v>228948.39</v>
      </c>
      <c r="H197" s="2">
        <f>H198+H199</f>
        <v>228948.39</v>
      </c>
      <c r="I197" s="2">
        <f>I198+I199</f>
        <v>0</v>
      </c>
      <c r="J197" s="36"/>
      <c r="K197" s="36"/>
      <c r="L197" s="36"/>
    </row>
    <row r="198" spans="1:12" ht="18" x14ac:dyDescent="0.3">
      <c r="A198" s="370" t="s">
        <v>6</v>
      </c>
      <c r="B198" s="58">
        <v>243</v>
      </c>
      <c r="C198" s="58">
        <v>226</v>
      </c>
      <c r="D198" s="5">
        <f t="shared" si="112"/>
        <v>0</v>
      </c>
      <c r="E198" s="2">
        <f>E54-E153</f>
        <v>0</v>
      </c>
      <c r="F198" s="2">
        <v>0</v>
      </c>
      <c r="G198" s="5">
        <f t="shared" si="113"/>
        <v>0</v>
      </c>
      <c r="H198" s="2">
        <f>H54-H153</f>
        <v>0</v>
      </c>
      <c r="I198" s="2">
        <v>0</v>
      </c>
      <c r="J198" s="36"/>
      <c r="K198" s="36"/>
      <c r="L198" s="36"/>
    </row>
    <row r="199" spans="1:12" ht="18" x14ac:dyDescent="0.3">
      <c r="A199" s="370"/>
      <c r="B199" s="58">
        <v>244</v>
      </c>
      <c r="C199" s="58">
        <v>226</v>
      </c>
      <c r="D199" s="5">
        <f t="shared" si="112"/>
        <v>228948.39</v>
      </c>
      <c r="E199" s="2">
        <f>E55-E154</f>
        <v>228948.39</v>
      </c>
      <c r="F199" s="2">
        <v>0</v>
      </c>
      <c r="G199" s="5">
        <f t="shared" si="113"/>
        <v>228948.39</v>
      </c>
      <c r="H199" s="2">
        <f>H55-H154</f>
        <v>228948.39</v>
      </c>
      <c r="I199" s="2">
        <v>0</v>
      </c>
      <c r="J199" s="36"/>
      <c r="K199" s="36"/>
      <c r="L199" s="36"/>
    </row>
    <row r="200" spans="1:12" ht="18" x14ac:dyDescent="0.3">
      <c r="A200" s="54" t="s">
        <v>25</v>
      </c>
      <c r="B200" s="58">
        <v>244</v>
      </c>
      <c r="C200" s="58">
        <v>227</v>
      </c>
      <c r="D200" s="5">
        <f t="shared" si="112"/>
        <v>0</v>
      </c>
      <c r="E200" s="2">
        <f>E56-E155</f>
        <v>0</v>
      </c>
      <c r="F200" s="2">
        <v>0</v>
      </c>
      <c r="G200" s="5">
        <f t="shared" si="113"/>
        <v>0</v>
      </c>
      <c r="H200" s="2">
        <f>H56-H155</f>
        <v>0</v>
      </c>
      <c r="I200" s="2">
        <v>0</v>
      </c>
      <c r="J200" s="36"/>
      <c r="K200" s="36"/>
      <c r="L200" s="36"/>
    </row>
    <row r="201" spans="1:12" ht="54" x14ac:dyDescent="0.3">
      <c r="A201" s="176" t="s">
        <v>285</v>
      </c>
      <c r="B201" s="177">
        <v>244</v>
      </c>
      <c r="C201" s="177">
        <v>228</v>
      </c>
      <c r="D201" s="5">
        <f>E201+F201</f>
        <v>0</v>
      </c>
      <c r="E201" s="2">
        <v>0</v>
      </c>
      <c r="F201" s="2">
        <v>0</v>
      </c>
      <c r="G201" s="5">
        <f>H201+I201</f>
        <v>0</v>
      </c>
      <c r="H201" s="2">
        <v>0</v>
      </c>
      <c r="I201" s="2">
        <v>0</v>
      </c>
      <c r="J201" s="36"/>
      <c r="K201" s="36"/>
      <c r="L201" s="36"/>
    </row>
    <row r="202" spans="1:12" ht="18" x14ac:dyDescent="0.3">
      <c r="A202" s="54" t="s">
        <v>30</v>
      </c>
      <c r="B202" s="58" t="s">
        <v>5</v>
      </c>
      <c r="C202" s="58">
        <v>290</v>
      </c>
      <c r="D202" s="5">
        <f t="shared" si="112"/>
        <v>0</v>
      </c>
      <c r="E202" s="2">
        <f>E204+E205</f>
        <v>0</v>
      </c>
      <c r="F202" s="2">
        <f>F204+F205</f>
        <v>0</v>
      </c>
      <c r="G202" s="5">
        <f t="shared" si="113"/>
        <v>0</v>
      </c>
      <c r="H202" s="2">
        <f>H204+H205</f>
        <v>0</v>
      </c>
      <c r="I202" s="2">
        <f>I204+I205</f>
        <v>0</v>
      </c>
      <c r="J202" s="36"/>
      <c r="K202" s="36"/>
      <c r="L202" s="36"/>
    </row>
    <row r="203" spans="1:12" ht="18" x14ac:dyDescent="0.3">
      <c r="A203" s="54" t="s">
        <v>9</v>
      </c>
      <c r="B203" s="58"/>
      <c r="C203" s="58"/>
      <c r="D203" s="5">
        <f t="shared" si="112"/>
        <v>0</v>
      </c>
      <c r="E203" s="2"/>
      <c r="F203" s="2"/>
      <c r="G203" s="5">
        <f t="shared" si="113"/>
        <v>0</v>
      </c>
      <c r="H203" s="2"/>
      <c r="I203" s="2"/>
      <c r="J203" s="36"/>
      <c r="K203" s="36"/>
      <c r="L203" s="36"/>
    </row>
    <row r="204" spans="1:12" ht="54" x14ac:dyDescent="0.3">
      <c r="A204" s="54" t="s">
        <v>34</v>
      </c>
      <c r="B204" s="58">
        <v>244</v>
      </c>
      <c r="C204" s="58">
        <v>296</v>
      </c>
      <c r="D204" s="5">
        <f t="shared" si="112"/>
        <v>0</v>
      </c>
      <c r="E204" s="2">
        <f>E82-E159</f>
        <v>0</v>
      </c>
      <c r="F204" s="2">
        <v>0</v>
      </c>
      <c r="G204" s="5">
        <f t="shared" si="113"/>
        <v>0</v>
      </c>
      <c r="H204" s="2">
        <f>H82-H159</f>
        <v>0</v>
      </c>
      <c r="I204" s="2">
        <v>0</v>
      </c>
      <c r="J204" s="36"/>
      <c r="K204" s="36"/>
      <c r="L204" s="36"/>
    </row>
    <row r="205" spans="1:12" ht="54" x14ac:dyDescent="0.3">
      <c r="A205" s="54" t="s">
        <v>35</v>
      </c>
      <c r="B205" s="58">
        <v>244</v>
      </c>
      <c r="C205" s="58">
        <v>297</v>
      </c>
      <c r="D205" s="5">
        <f t="shared" si="112"/>
        <v>0</v>
      </c>
      <c r="E205" s="2">
        <f>E89-E160</f>
        <v>0</v>
      </c>
      <c r="F205" s="2">
        <v>0</v>
      </c>
      <c r="G205" s="5">
        <f t="shared" si="113"/>
        <v>0</v>
      </c>
      <c r="H205" s="2">
        <f>H89-H160</f>
        <v>0</v>
      </c>
      <c r="I205" s="2">
        <v>0</v>
      </c>
      <c r="J205" s="36"/>
      <c r="K205" s="36"/>
      <c r="L205" s="36"/>
    </row>
    <row r="206" spans="1:12" ht="54" x14ac:dyDescent="0.3">
      <c r="A206" s="54" t="s">
        <v>59</v>
      </c>
      <c r="B206" s="58" t="s">
        <v>5</v>
      </c>
      <c r="C206" s="58">
        <v>300</v>
      </c>
      <c r="D206" s="5">
        <f t="shared" si="112"/>
        <v>10300</v>
      </c>
      <c r="E206" s="2">
        <f>E208+E210+E209</f>
        <v>10300</v>
      </c>
      <c r="F206" s="2">
        <f>F208+F210+F209</f>
        <v>0</v>
      </c>
      <c r="G206" s="5">
        <f t="shared" si="113"/>
        <v>10300</v>
      </c>
      <c r="H206" s="2">
        <f>H208+H210+H209</f>
        <v>10300</v>
      </c>
      <c r="I206" s="2">
        <f>I208+I210+I209</f>
        <v>0</v>
      </c>
      <c r="J206" s="36"/>
      <c r="K206" s="36"/>
      <c r="L206" s="36"/>
    </row>
    <row r="207" spans="1:12" ht="18" x14ac:dyDescent="0.3">
      <c r="A207" s="54" t="s">
        <v>9</v>
      </c>
      <c r="B207" s="58"/>
      <c r="C207" s="58"/>
      <c r="D207" s="5"/>
      <c r="E207" s="2"/>
      <c r="F207" s="2"/>
      <c r="G207" s="5"/>
      <c r="H207" s="2"/>
      <c r="I207" s="2"/>
      <c r="J207" s="36"/>
      <c r="K207" s="36"/>
      <c r="L207" s="36"/>
    </row>
    <row r="208" spans="1:12" ht="54" x14ac:dyDescent="0.3">
      <c r="A208" s="54" t="s">
        <v>36</v>
      </c>
      <c r="B208" s="58">
        <v>244</v>
      </c>
      <c r="C208" s="58">
        <v>310</v>
      </c>
      <c r="D208" s="5">
        <f t="shared" ref="D208:D210" si="114">E208+F208</f>
        <v>0</v>
      </c>
      <c r="E208" s="2">
        <f>E95-E163</f>
        <v>0</v>
      </c>
      <c r="F208" s="2">
        <v>0</v>
      </c>
      <c r="G208" s="5">
        <f t="shared" ref="G208:G210" si="115">H208+I208</f>
        <v>0</v>
      </c>
      <c r="H208" s="2">
        <f>H95-H163</f>
        <v>0</v>
      </c>
      <c r="I208" s="2">
        <v>0</v>
      </c>
      <c r="J208" s="36"/>
      <c r="K208" s="36"/>
      <c r="L208" s="36"/>
    </row>
    <row r="209" spans="1:12" ht="72" x14ac:dyDescent="0.3">
      <c r="A209" s="54" t="s">
        <v>68</v>
      </c>
      <c r="B209" s="58">
        <v>244</v>
      </c>
      <c r="C209" s="58">
        <v>320</v>
      </c>
      <c r="D209" s="5">
        <f t="shared" si="114"/>
        <v>0</v>
      </c>
      <c r="E209" s="2">
        <f>E96-E164</f>
        <v>0</v>
      </c>
      <c r="F209" s="2">
        <v>0</v>
      </c>
      <c r="G209" s="5">
        <f t="shared" si="115"/>
        <v>0</v>
      </c>
      <c r="H209" s="2">
        <f>H96-H164</f>
        <v>0</v>
      </c>
      <c r="I209" s="2">
        <v>0</v>
      </c>
      <c r="J209" s="36"/>
      <c r="K209" s="36"/>
      <c r="L209" s="36"/>
    </row>
    <row r="210" spans="1:12" ht="72" x14ac:dyDescent="0.3">
      <c r="A210" s="54" t="s">
        <v>60</v>
      </c>
      <c r="B210" s="58" t="s">
        <v>5</v>
      </c>
      <c r="C210" s="58">
        <v>340</v>
      </c>
      <c r="D210" s="5">
        <f t="shared" si="114"/>
        <v>10300</v>
      </c>
      <c r="E210" s="2">
        <f>E212+E213+E214+E215+E216+E217+E219</f>
        <v>10300</v>
      </c>
      <c r="F210" s="2">
        <f>F212+F213+F214+F215+F216+F217+F219</f>
        <v>0</v>
      </c>
      <c r="G210" s="5">
        <f t="shared" si="115"/>
        <v>10300</v>
      </c>
      <c r="H210" s="2">
        <f>H212+H213+H214+H215+H216+H217+H219</f>
        <v>10300</v>
      </c>
      <c r="I210" s="2">
        <f>I212+I213+I214+I215+I216+I217+I219</f>
        <v>0</v>
      </c>
      <c r="J210" s="36"/>
      <c r="K210" s="36"/>
      <c r="L210" s="36"/>
    </row>
    <row r="211" spans="1:12" ht="18" x14ac:dyDescent="0.3">
      <c r="A211" s="54" t="s">
        <v>6</v>
      </c>
      <c r="B211" s="58"/>
      <c r="C211" s="58"/>
      <c r="D211" s="5"/>
      <c r="E211" s="2"/>
      <c r="F211" s="2"/>
      <c r="G211" s="5"/>
      <c r="H211" s="2"/>
      <c r="I211" s="2"/>
      <c r="J211" s="36"/>
      <c r="K211" s="36"/>
      <c r="L211" s="36"/>
    </row>
    <row r="212" spans="1:12" ht="126" x14ac:dyDescent="0.3">
      <c r="A212" s="54" t="s">
        <v>37</v>
      </c>
      <c r="B212" s="58">
        <v>244</v>
      </c>
      <c r="C212" s="58">
        <v>341</v>
      </c>
      <c r="D212" s="5">
        <f t="shared" ref="D212:D219" si="116">E212+F212</f>
        <v>0</v>
      </c>
      <c r="E212" s="2">
        <f>E99-E167</f>
        <v>0</v>
      </c>
      <c r="F212" s="2">
        <v>0</v>
      </c>
      <c r="G212" s="5">
        <f t="shared" ref="G212:G219" si="117">H212+I212</f>
        <v>0</v>
      </c>
      <c r="H212" s="2">
        <f>H99-H167</f>
        <v>0</v>
      </c>
      <c r="I212" s="2">
        <v>0</v>
      </c>
      <c r="J212" s="36"/>
      <c r="K212" s="36"/>
      <c r="L212" s="36"/>
    </row>
    <row r="213" spans="1:12" ht="54" x14ac:dyDescent="0.3">
      <c r="A213" s="54" t="s">
        <v>38</v>
      </c>
      <c r="B213" s="58">
        <v>244</v>
      </c>
      <c r="C213" s="58">
        <v>342</v>
      </c>
      <c r="D213" s="5">
        <f t="shared" si="116"/>
        <v>0</v>
      </c>
      <c r="E213" s="2">
        <f>E100-E168</f>
        <v>0</v>
      </c>
      <c r="F213" s="2">
        <v>0</v>
      </c>
      <c r="G213" s="5">
        <f t="shared" si="117"/>
        <v>0</v>
      </c>
      <c r="H213" s="2">
        <f>H100-H168</f>
        <v>0</v>
      </c>
      <c r="I213" s="2">
        <v>0</v>
      </c>
      <c r="J213" s="36"/>
      <c r="K213" s="36"/>
      <c r="L213" s="36"/>
    </row>
    <row r="214" spans="1:12" ht="72" x14ac:dyDescent="0.3">
      <c r="A214" s="54" t="s">
        <v>39</v>
      </c>
      <c r="B214" s="58">
        <v>244</v>
      </c>
      <c r="C214" s="58">
        <v>343</v>
      </c>
      <c r="D214" s="5">
        <f t="shared" si="116"/>
        <v>0</v>
      </c>
      <c r="E214" s="2">
        <f>E101-E169</f>
        <v>0</v>
      </c>
      <c r="F214" s="2">
        <v>0</v>
      </c>
      <c r="G214" s="5">
        <f t="shared" si="117"/>
        <v>0</v>
      </c>
      <c r="H214" s="2">
        <f>H101-H169</f>
        <v>0</v>
      </c>
      <c r="I214" s="2">
        <v>0</v>
      </c>
      <c r="J214" s="36"/>
      <c r="K214" s="36"/>
      <c r="L214" s="36"/>
    </row>
    <row r="215" spans="1:12" ht="72" x14ac:dyDescent="0.3">
      <c r="A215" s="54" t="s">
        <v>40</v>
      </c>
      <c r="B215" s="58">
        <v>244</v>
      </c>
      <c r="C215" s="58">
        <v>344</v>
      </c>
      <c r="D215" s="5">
        <f t="shared" si="116"/>
        <v>0</v>
      </c>
      <c r="E215" s="2">
        <f>E102-E170</f>
        <v>0</v>
      </c>
      <c r="F215" s="2">
        <v>0</v>
      </c>
      <c r="G215" s="5">
        <f t="shared" si="117"/>
        <v>0</v>
      </c>
      <c r="H215" s="2">
        <f>H102-H170</f>
        <v>0</v>
      </c>
      <c r="I215" s="2">
        <v>0</v>
      </c>
      <c r="J215" s="36"/>
      <c r="K215" s="36"/>
      <c r="L215" s="36"/>
    </row>
    <row r="216" spans="1:12" ht="54" x14ac:dyDescent="0.3">
      <c r="A216" s="54" t="s">
        <v>41</v>
      </c>
      <c r="B216" s="58">
        <v>244</v>
      </c>
      <c r="C216" s="58">
        <v>345</v>
      </c>
      <c r="D216" s="5">
        <f t="shared" si="116"/>
        <v>0</v>
      </c>
      <c r="E216" s="2">
        <f t="shared" ref="E216:E217" si="118">E105-E171</f>
        <v>0</v>
      </c>
      <c r="F216" s="2">
        <v>0</v>
      </c>
      <c r="G216" s="5">
        <f t="shared" si="117"/>
        <v>0</v>
      </c>
      <c r="H216" s="2">
        <f t="shared" ref="H216:H217" si="119">H105-H171</f>
        <v>0</v>
      </c>
      <c r="I216" s="2">
        <v>0</v>
      </c>
      <c r="J216" s="36"/>
      <c r="K216" s="36"/>
      <c r="L216" s="36"/>
    </row>
    <row r="217" spans="1:12" ht="72" x14ac:dyDescent="0.3">
      <c r="A217" s="54" t="s">
        <v>42</v>
      </c>
      <c r="B217" s="58">
        <v>244</v>
      </c>
      <c r="C217" s="58">
        <v>346</v>
      </c>
      <c r="D217" s="5">
        <f t="shared" si="116"/>
        <v>10300</v>
      </c>
      <c r="E217" s="2">
        <f t="shared" si="118"/>
        <v>10300</v>
      </c>
      <c r="F217" s="2">
        <v>0</v>
      </c>
      <c r="G217" s="5">
        <f t="shared" si="117"/>
        <v>10300</v>
      </c>
      <c r="H217" s="2">
        <f t="shared" si="119"/>
        <v>10300</v>
      </c>
      <c r="I217" s="2">
        <v>0</v>
      </c>
      <c r="J217" s="36"/>
      <c r="K217" s="36"/>
      <c r="L217" s="36"/>
    </row>
    <row r="218" spans="1:12" ht="108" x14ac:dyDescent="0.3">
      <c r="A218" s="176" t="s">
        <v>286</v>
      </c>
      <c r="B218" s="177">
        <v>244</v>
      </c>
      <c r="C218" s="177">
        <v>347</v>
      </c>
      <c r="D218" s="5">
        <f>E218+F218</f>
        <v>0</v>
      </c>
      <c r="E218" s="2">
        <v>0</v>
      </c>
      <c r="F218" s="2">
        <v>0</v>
      </c>
      <c r="G218" s="5">
        <f>H218+I218</f>
        <v>0</v>
      </c>
      <c r="H218" s="2">
        <v>0</v>
      </c>
      <c r="I218" s="2">
        <v>0</v>
      </c>
    </row>
    <row r="219" spans="1:12" ht="108" x14ac:dyDescent="0.3">
      <c r="A219" s="54" t="s">
        <v>43</v>
      </c>
      <c r="B219" s="58">
        <v>244</v>
      </c>
      <c r="C219" s="58">
        <v>349</v>
      </c>
      <c r="D219" s="5">
        <f t="shared" si="116"/>
        <v>0</v>
      </c>
      <c r="E219" s="2">
        <f t="shared" ref="E219" si="120">E108-E174</f>
        <v>0</v>
      </c>
      <c r="F219" s="2">
        <v>0</v>
      </c>
      <c r="G219" s="5">
        <f t="shared" si="117"/>
        <v>0</v>
      </c>
      <c r="H219" s="2">
        <f t="shared" ref="H219" si="121">H108-H174</f>
        <v>0</v>
      </c>
      <c r="I219" s="2">
        <v>0</v>
      </c>
    </row>
  </sheetData>
  <mergeCells count="42">
    <mergeCell ref="N124:P124"/>
    <mergeCell ref="A126:I126"/>
    <mergeCell ref="A195:A196"/>
    <mergeCell ref="A198:A199"/>
    <mergeCell ref="A130:I130"/>
    <mergeCell ref="A175:I175"/>
    <mergeCell ref="K124:M124"/>
    <mergeCell ref="A150:A151"/>
    <mergeCell ref="A153:A154"/>
    <mergeCell ref="B123:C123"/>
    <mergeCell ref="E123:F123"/>
    <mergeCell ref="A125:B125"/>
    <mergeCell ref="B117:C117"/>
    <mergeCell ref="E117:F117"/>
    <mergeCell ref="B120:C120"/>
    <mergeCell ref="E120:F120"/>
    <mergeCell ref="B122:C122"/>
    <mergeCell ref="E122:F122"/>
    <mergeCell ref="G5:G6"/>
    <mergeCell ref="H5:I5"/>
    <mergeCell ref="E5:F5"/>
    <mergeCell ref="A2:I2"/>
    <mergeCell ref="A1:I1"/>
    <mergeCell ref="A5:A6"/>
    <mergeCell ref="B5:B6"/>
    <mergeCell ref="C5:C6"/>
    <mergeCell ref="D5:D6"/>
    <mergeCell ref="B116:C116"/>
    <mergeCell ref="E116:F116"/>
    <mergeCell ref="B119:C119"/>
    <mergeCell ref="E119:F119"/>
    <mergeCell ref="A30:A31"/>
    <mergeCell ref="A36:A37"/>
    <mergeCell ref="A48:A49"/>
    <mergeCell ref="A51:A55"/>
    <mergeCell ref="A68:A70"/>
    <mergeCell ref="A75:A77"/>
    <mergeCell ref="A82:A87"/>
    <mergeCell ref="A89:A92"/>
    <mergeCell ref="A103:A104"/>
    <mergeCell ref="A63:A64"/>
    <mergeCell ref="A58:A59"/>
  </mergeCells>
  <pageMargins left="0.78740157480314965" right="0.78740157480314965" top="1.3779527559055118" bottom="0.39370078740157483" header="0.31496062992125984" footer="0.31496062992125984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118"/>
  <sheetViews>
    <sheetView zoomScaleNormal="100" workbookViewId="0">
      <selection activeCell="K7" sqref="K7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9" width="18.5546875" style="7" customWidth="1"/>
    <col min="10" max="16384" width="8.88671875" style="7"/>
  </cols>
  <sheetData>
    <row r="1" spans="1:9" ht="17.399999999999999" x14ac:dyDescent="0.3">
      <c r="A1" s="369" t="s">
        <v>259</v>
      </c>
      <c r="B1" s="369"/>
      <c r="C1" s="369"/>
      <c r="D1" s="369"/>
      <c r="E1" s="369"/>
      <c r="F1" s="369"/>
      <c r="G1" s="369"/>
      <c r="H1" s="369"/>
      <c r="I1" s="369"/>
    </row>
    <row r="2" spans="1:9" ht="17.399999999999999" x14ac:dyDescent="0.3">
      <c r="A2" s="369" t="s">
        <v>359</v>
      </c>
      <c r="B2" s="369"/>
      <c r="C2" s="369"/>
      <c r="D2" s="369"/>
      <c r="E2" s="369"/>
      <c r="F2" s="369"/>
      <c r="G2" s="369"/>
      <c r="H2" s="369"/>
      <c r="I2" s="369"/>
    </row>
    <row r="3" spans="1:9" ht="15" x14ac:dyDescent="0.3">
      <c r="A3" s="30"/>
    </row>
    <row r="4" spans="1:9" ht="18.600000000000001" thickBot="1" x14ac:dyDescent="0.35">
      <c r="A4" s="6"/>
      <c r="F4" s="6" t="s">
        <v>51</v>
      </c>
      <c r="G4" s="6"/>
    </row>
    <row r="5" spans="1:9" ht="30.6" customHeight="1" x14ac:dyDescent="0.3">
      <c r="A5" s="374" t="s">
        <v>0</v>
      </c>
      <c r="B5" s="367" t="s">
        <v>45</v>
      </c>
      <c r="C5" s="376" t="s">
        <v>46</v>
      </c>
      <c r="D5" s="367" t="s">
        <v>1</v>
      </c>
      <c r="E5" s="367" t="s">
        <v>337</v>
      </c>
      <c r="F5" s="367"/>
      <c r="G5" s="367" t="s">
        <v>1</v>
      </c>
      <c r="H5" s="367" t="s">
        <v>363</v>
      </c>
      <c r="I5" s="367"/>
    </row>
    <row r="6" spans="1:9" ht="15.6" x14ac:dyDescent="0.3">
      <c r="A6" s="467"/>
      <c r="B6" s="468"/>
      <c r="C6" s="469"/>
      <c r="D6" s="468"/>
      <c r="E6" s="468" t="s">
        <v>6</v>
      </c>
      <c r="F6" s="468"/>
      <c r="G6" s="468"/>
      <c r="H6" s="468" t="s">
        <v>6</v>
      </c>
      <c r="I6" s="470"/>
    </row>
    <row r="7" spans="1:9" ht="212.4" customHeight="1" thickBot="1" x14ac:dyDescent="0.35">
      <c r="A7" s="375"/>
      <c r="B7" s="368"/>
      <c r="C7" s="377"/>
      <c r="D7" s="368"/>
      <c r="E7" s="122" t="s">
        <v>194</v>
      </c>
      <c r="F7" s="122" t="s">
        <v>195</v>
      </c>
      <c r="G7" s="368"/>
      <c r="H7" s="122" t="s">
        <v>194</v>
      </c>
      <c r="I7" s="38" t="s">
        <v>195</v>
      </c>
    </row>
    <row r="8" spans="1:9" ht="18.600000000000001" thickBot="1" x14ac:dyDescent="0.35">
      <c r="A8" s="91">
        <v>1</v>
      </c>
      <c r="B8" s="92">
        <v>2</v>
      </c>
      <c r="C8" s="92">
        <v>3</v>
      </c>
      <c r="D8" s="92">
        <v>4</v>
      </c>
      <c r="E8" s="92">
        <v>5</v>
      </c>
      <c r="F8" s="92">
        <v>6</v>
      </c>
      <c r="G8" s="92">
        <v>7</v>
      </c>
      <c r="H8" s="92">
        <v>8</v>
      </c>
      <c r="I8" s="93">
        <v>9</v>
      </c>
    </row>
    <row r="9" spans="1:9" ht="108" x14ac:dyDescent="0.3">
      <c r="A9" s="39" t="s">
        <v>69</v>
      </c>
      <c r="B9" s="40" t="s">
        <v>5</v>
      </c>
      <c r="C9" s="40" t="s">
        <v>5</v>
      </c>
      <c r="D9" s="41">
        <f t="shared" ref="D9:D10" si="0">E9+F9</f>
        <v>878493.41</v>
      </c>
      <c r="E9" s="94">
        <v>878493.41</v>
      </c>
      <c r="F9" s="94">
        <v>0</v>
      </c>
      <c r="G9" s="41">
        <f t="shared" ref="G9:G10" si="1">H9+I9</f>
        <v>878493.41</v>
      </c>
      <c r="H9" s="94">
        <v>878493.41</v>
      </c>
      <c r="I9" s="95">
        <v>0</v>
      </c>
    </row>
    <row r="10" spans="1:9" ht="18" x14ac:dyDescent="0.3">
      <c r="A10" s="120" t="s">
        <v>7</v>
      </c>
      <c r="B10" s="124" t="s">
        <v>5</v>
      </c>
      <c r="C10" s="124">
        <v>900</v>
      </c>
      <c r="D10" s="5">
        <f t="shared" si="0"/>
        <v>878493.41</v>
      </c>
      <c r="E10" s="2">
        <f>E13+E46+E61+E93</f>
        <v>878493.41</v>
      </c>
      <c r="F10" s="2">
        <f>F13+F46+F61+F93</f>
        <v>0</v>
      </c>
      <c r="G10" s="5">
        <f t="shared" si="1"/>
        <v>878493.41</v>
      </c>
      <c r="H10" s="2">
        <f>H13+H46+H61+H93</f>
        <v>878493.41</v>
      </c>
      <c r="I10" s="2">
        <f>I13+I46+I61+I93</f>
        <v>0</v>
      </c>
    </row>
    <row r="11" spans="1:9" ht="18" x14ac:dyDescent="0.3">
      <c r="A11" s="120" t="s">
        <v>6</v>
      </c>
      <c r="B11" s="124"/>
      <c r="C11" s="124"/>
      <c r="D11" s="5"/>
      <c r="E11" s="2"/>
      <c r="F11" s="2"/>
      <c r="G11" s="5"/>
      <c r="H11" s="2"/>
      <c r="I11" s="4"/>
    </row>
    <row r="12" spans="1:9" ht="33.6" customHeight="1" x14ac:dyDescent="0.3">
      <c r="A12" s="464" t="s">
        <v>196</v>
      </c>
      <c r="B12" s="465"/>
      <c r="C12" s="465"/>
      <c r="D12" s="465"/>
      <c r="E12" s="465"/>
      <c r="F12" s="465"/>
      <c r="G12" s="465"/>
      <c r="H12" s="465"/>
      <c r="I12" s="466"/>
    </row>
    <row r="13" spans="1:9" ht="18" x14ac:dyDescent="0.3">
      <c r="A13" s="120" t="s">
        <v>8</v>
      </c>
      <c r="B13" s="124" t="s">
        <v>5</v>
      </c>
      <c r="C13" s="124">
        <v>200</v>
      </c>
      <c r="D13" s="5">
        <f t="shared" ref="D13:D50" si="2">E13+F13</f>
        <v>0</v>
      </c>
      <c r="E13" s="2">
        <f>E15+E18+E42</f>
        <v>0</v>
      </c>
      <c r="F13" s="2">
        <f>F15+F18+F42</f>
        <v>0</v>
      </c>
      <c r="G13" s="5">
        <f t="shared" ref="G13" si="3">H13+I13</f>
        <v>0</v>
      </c>
      <c r="H13" s="2">
        <f>H15+H18+H42</f>
        <v>0</v>
      </c>
      <c r="I13" s="4">
        <f>I15+I18+I42</f>
        <v>0</v>
      </c>
    </row>
    <row r="14" spans="1:9" ht="14.4" customHeight="1" x14ac:dyDescent="0.3">
      <c r="A14" s="120" t="s">
        <v>9</v>
      </c>
      <c r="B14" s="124"/>
      <c r="C14" s="124"/>
      <c r="D14" s="5"/>
      <c r="E14" s="2"/>
      <c r="F14" s="2"/>
      <c r="G14" s="5"/>
      <c r="H14" s="2"/>
      <c r="I14" s="4"/>
    </row>
    <row r="15" spans="1:9" ht="72" x14ac:dyDescent="0.3">
      <c r="A15" s="120" t="s">
        <v>10</v>
      </c>
      <c r="B15" s="124" t="s">
        <v>5</v>
      </c>
      <c r="C15" s="124">
        <v>210</v>
      </c>
      <c r="D15" s="5">
        <f t="shared" si="2"/>
        <v>0</v>
      </c>
      <c r="E15" s="2">
        <f>E17</f>
        <v>0</v>
      </c>
      <c r="F15" s="2">
        <f>F17</f>
        <v>0</v>
      </c>
      <c r="G15" s="5">
        <f t="shared" ref="G15" si="4">H15+I15</f>
        <v>0</v>
      </c>
      <c r="H15" s="2">
        <f>H17</f>
        <v>0</v>
      </c>
      <c r="I15" s="4">
        <f>I17</f>
        <v>0</v>
      </c>
    </row>
    <row r="16" spans="1:9" ht="18" x14ac:dyDescent="0.3">
      <c r="A16" s="120" t="s">
        <v>9</v>
      </c>
      <c r="B16" s="124"/>
      <c r="C16" s="124"/>
      <c r="D16" s="5"/>
      <c r="E16" s="2"/>
      <c r="F16" s="2"/>
      <c r="G16" s="5"/>
      <c r="H16" s="2"/>
      <c r="I16" s="4"/>
    </row>
    <row r="17" spans="1:9" ht="52.2" customHeight="1" x14ac:dyDescent="0.3">
      <c r="A17" s="120" t="s">
        <v>197</v>
      </c>
      <c r="B17" s="124">
        <v>244</v>
      </c>
      <c r="C17" s="124">
        <v>214</v>
      </c>
      <c r="D17" s="5">
        <f>E17+F17</f>
        <v>0</v>
      </c>
      <c r="E17" s="2">
        <f>'гос.задание на 2025-2026 год '!E135</f>
        <v>0</v>
      </c>
      <c r="F17" s="2">
        <f>'гос.задание на 2025-2026 год '!F135</f>
        <v>0</v>
      </c>
      <c r="G17" s="5">
        <f>H17+I17</f>
        <v>0</v>
      </c>
      <c r="H17" s="2">
        <f>'гос.задание на 2025-2026 год '!H135</f>
        <v>0</v>
      </c>
      <c r="I17" s="2">
        <f>'гос.задание на 2025-2026 год '!I135</f>
        <v>0</v>
      </c>
    </row>
    <row r="18" spans="1:9" ht="36" x14ac:dyDescent="0.3">
      <c r="A18" s="120" t="s">
        <v>14</v>
      </c>
      <c r="B18" s="124" t="s">
        <v>5</v>
      </c>
      <c r="C18" s="124">
        <v>220</v>
      </c>
      <c r="D18" s="5">
        <f t="shared" si="2"/>
        <v>0</v>
      </c>
      <c r="E18" s="2">
        <f>E20+E21+E22+E30+E31+E34+E37</f>
        <v>0</v>
      </c>
      <c r="F18" s="2">
        <f>F20+F21+F22+F30+F31+F34+F37</f>
        <v>0</v>
      </c>
      <c r="G18" s="5">
        <f t="shared" ref="G18" si="5">H18+I18</f>
        <v>0</v>
      </c>
      <c r="H18" s="2">
        <f>H20+H21+H22+H30+H31+H34+H37</f>
        <v>0</v>
      </c>
      <c r="I18" s="4">
        <f>I20+I21+I22+I30+I31+I34+I37</f>
        <v>0</v>
      </c>
    </row>
    <row r="19" spans="1:9" ht="18" x14ac:dyDescent="0.3">
      <c r="A19" s="120" t="s">
        <v>9</v>
      </c>
      <c r="B19" s="124"/>
      <c r="C19" s="124"/>
      <c r="D19" s="5"/>
      <c r="E19" s="2"/>
      <c r="F19" s="2"/>
      <c r="G19" s="5"/>
      <c r="H19" s="2"/>
      <c r="I19" s="4"/>
    </row>
    <row r="20" spans="1:9" ht="18" x14ac:dyDescent="0.3">
      <c r="A20" s="120" t="s">
        <v>15</v>
      </c>
      <c r="B20" s="124">
        <v>244</v>
      </c>
      <c r="C20" s="124">
        <v>221</v>
      </c>
      <c r="D20" s="5">
        <f t="shared" si="2"/>
        <v>0</v>
      </c>
      <c r="E20" s="2">
        <f>'гос.задание на 2025-2026 год '!E138</f>
        <v>0</v>
      </c>
      <c r="F20" s="2">
        <f>'гос.задание на 2025-2026 год '!F138</f>
        <v>0</v>
      </c>
      <c r="G20" s="5">
        <f t="shared" ref="G20:G22" si="6">H20+I20</f>
        <v>0</v>
      </c>
      <c r="H20" s="2">
        <f>'гос.задание на 2025-2026 год '!H138</f>
        <v>0</v>
      </c>
      <c r="I20" s="2">
        <f>'гос.задание на 2025-2026 год '!I138</f>
        <v>0</v>
      </c>
    </row>
    <row r="21" spans="1:9" ht="36" x14ac:dyDescent="0.3">
      <c r="A21" s="120" t="s">
        <v>16</v>
      </c>
      <c r="B21" s="124">
        <v>244</v>
      </c>
      <c r="C21" s="124">
        <v>222</v>
      </c>
      <c r="D21" s="5">
        <f t="shared" si="2"/>
        <v>0</v>
      </c>
      <c r="E21" s="2">
        <f>'гос.задание на 2025-2026 год '!E139</f>
        <v>0</v>
      </c>
      <c r="F21" s="2">
        <f>'гос.задание на 2025-2026 год '!F139</f>
        <v>0</v>
      </c>
      <c r="G21" s="5">
        <f t="shared" si="6"/>
        <v>0</v>
      </c>
      <c r="H21" s="2">
        <f>'гос.задание на 2025-2026 год '!H139</f>
        <v>0</v>
      </c>
      <c r="I21" s="2">
        <f>'гос.задание на 2025-2026 год '!I139</f>
        <v>0</v>
      </c>
    </row>
    <row r="22" spans="1:9" ht="36" x14ac:dyDescent="0.3">
      <c r="A22" s="120" t="s">
        <v>17</v>
      </c>
      <c r="B22" s="124" t="s">
        <v>5</v>
      </c>
      <c r="C22" s="124">
        <v>223</v>
      </c>
      <c r="D22" s="5">
        <f t="shared" si="2"/>
        <v>0</v>
      </c>
      <c r="E22" s="2">
        <f t="shared" ref="E22:F22" si="7">E24+E25+E26+E27+E28</f>
        <v>0</v>
      </c>
      <c r="F22" s="2">
        <f t="shared" si="7"/>
        <v>0</v>
      </c>
      <c r="G22" s="5">
        <f t="shared" si="6"/>
        <v>0</v>
      </c>
      <c r="H22" s="2">
        <f t="shared" ref="H22:I22" si="8">H24+H25+H26+H27+H28</f>
        <v>0</v>
      </c>
      <c r="I22" s="4">
        <f t="shared" si="8"/>
        <v>0</v>
      </c>
    </row>
    <row r="23" spans="1:9" ht="18" x14ac:dyDescent="0.3">
      <c r="A23" s="120" t="s">
        <v>6</v>
      </c>
      <c r="B23" s="124"/>
      <c r="C23" s="124"/>
      <c r="D23" s="5"/>
      <c r="E23" s="2"/>
      <c r="F23" s="2"/>
      <c r="G23" s="5"/>
      <c r="H23" s="2"/>
      <c r="I23" s="4"/>
    </row>
    <row r="24" spans="1:9" ht="54" x14ac:dyDescent="0.3">
      <c r="A24" s="120" t="s">
        <v>18</v>
      </c>
      <c r="B24" s="124">
        <v>247</v>
      </c>
      <c r="C24" s="124">
        <v>223</v>
      </c>
      <c r="D24" s="5">
        <f t="shared" si="2"/>
        <v>0</v>
      </c>
      <c r="E24" s="2">
        <f>'гос.задание на 2025-2026 год '!E142</f>
        <v>0</v>
      </c>
      <c r="F24" s="2">
        <f>'гос.задание на 2025-2026 год '!F142</f>
        <v>0</v>
      </c>
      <c r="G24" s="5">
        <f t="shared" ref="G24:G30" si="9">H24+I24</f>
        <v>0</v>
      </c>
      <c r="H24" s="2">
        <f>'гос.задание на 2025-2026 год '!H142</f>
        <v>0</v>
      </c>
      <c r="I24" s="2">
        <f>'гос.задание на 2025-2026 год '!I142</f>
        <v>0</v>
      </c>
    </row>
    <row r="25" spans="1:9" ht="36" x14ac:dyDescent="0.3">
      <c r="A25" s="120" t="s">
        <v>19</v>
      </c>
      <c r="B25" s="124">
        <v>247</v>
      </c>
      <c r="C25" s="124">
        <v>223</v>
      </c>
      <c r="D25" s="5">
        <f t="shared" si="2"/>
        <v>0</v>
      </c>
      <c r="E25" s="2">
        <f>'гос.задание на 2025-2026 год '!E143</f>
        <v>0</v>
      </c>
      <c r="F25" s="2">
        <f>'гос.задание на 2025-2026 год '!F143</f>
        <v>0</v>
      </c>
      <c r="G25" s="5">
        <f t="shared" si="9"/>
        <v>0</v>
      </c>
      <c r="H25" s="2">
        <f>'гос.задание на 2025-2026 год '!H143</f>
        <v>0</v>
      </c>
      <c r="I25" s="2">
        <f>'гос.задание на 2025-2026 год '!I143</f>
        <v>0</v>
      </c>
    </row>
    <row r="26" spans="1:9" ht="54" customHeight="1" x14ac:dyDescent="0.3">
      <c r="A26" s="120" t="s">
        <v>20</v>
      </c>
      <c r="B26" s="124">
        <v>247</v>
      </c>
      <c r="C26" s="124">
        <v>223</v>
      </c>
      <c r="D26" s="5">
        <f t="shared" si="2"/>
        <v>0</v>
      </c>
      <c r="E26" s="2">
        <f>'гос.задание на 2025-2026 год '!E144</f>
        <v>0</v>
      </c>
      <c r="F26" s="2">
        <f>'гос.задание на 2025-2026 год '!F144</f>
        <v>0</v>
      </c>
      <c r="G26" s="5">
        <f t="shared" si="9"/>
        <v>0</v>
      </c>
      <c r="H26" s="2">
        <f>'гос.задание на 2025-2026 год '!H144</f>
        <v>0</v>
      </c>
      <c r="I26" s="2">
        <f>'гос.задание на 2025-2026 год '!I144</f>
        <v>0</v>
      </c>
    </row>
    <row r="27" spans="1:9" ht="72" x14ac:dyDescent="0.3">
      <c r="A27" s="120" t="s">
        <v>21</v>
      </c>
      <c r="B27" s="124">
        <v>244</v>
      </c>
      <c r="C27" s="124">
        <v>223</v>
      </c>
      <c r="D27" s="5">
        <f t="shared" si="2"/>
        <v>0</v>
      </c>
      <c r="E27" s="2">
        <f>'гос.задание на 2025-2026 год '!E145</f>
        <v>0</v>
      </c>
      <c r="F27" s="2">
        <f>'гос.задание на 2025-2026 год '!F145</f>
        <v>0</v>
      </c>
      <c r="G27" s="5">
        <f t="shared" si="9"/>
        <v>0</v>
      </c>
      <c r="H27" s="2">
        <f>'гос.задание на 2025-2026 год '!H145</f>
        <v>0</v>
      </c>
      <c r="I27" s="2">
        <f>'гос.задание на 2025-2026 год '!I145</f>
        <v>0</v>
      </c>
    </row>
    <row r="28" spans="1:9" ht="54" x14ac:dyDescent="0.3">
      <c r="A28" s="120" t="s">
        <v>22</v>
      </c>
      <c r="B28" s="124">
        <v>244</v>
      </c>
      <c r="C28" s="124">
        <v>223</v>
      </c>
      <c r="D28" s="5">
        <f t="shared" si="2"/>
        <v>0</v>
      </c>
      <c r="E28" s="2">
        <f>'гос.задание на 2025-2026 год '!E146</f>
        <v>0</v>
      </c>
      <c r="F28" s="2">
        <f>'гос.задание на 2025-2026 год '!F146</f>
        <v>0</v>
      </c>
      <c r="G28" s="5">
        <f t="shared" si="9"/>
        <v>0</v>
      </c>
      <c r="H28" s="2">
        <f>'гос.задание на 2025-2026 год '!H146</f>
        <v>0</v>
      </c>
      <c r="I28" s="2">
        <f>'гос.задание на 2025-2026 год '!I146</f>
        <v>0</v>
      </c>
    </row>
    <row r="29" spans="1:9" ht="36" x14ac:dyDescent="0.3">
      <c r="A29" s="232" t="s">
        <v>306</v>
      </c>
      <c r="B29" s="233">
        <v>244</v>
      </c>
      <c r="C29" s="233">
        <v>223</v>
      </c>
      <c r="D29" s="5">
        <f t="shared" ref="D29" si="10">E29+F29</f>
        <v>0</v>
      </c>
      <c r="E29" s="2">
        <f>'гос.задание на 2025-2026 год '!E147</f>
        <v>0</v>
      </c>
      <c r="F29" s="2">
        <f>'гос.задание на 2025-2026 год '!F147</f>
        <v>0</v>
      </c>
      <c r="G29" s="5">
        <f t="shared" ref="G29" si="11">H29+I29</f>
        <v>0</v>
      </c>
      <c r="H29" s="2">
        <f>'гос.задание на 2025-2026 год '!H147</f>
        <v>0</v>
      </c>
      <c r="I29" s="2">
        <f>'гос.задание на 2025-2026 год '!I147</f>
        <v>0</v>
      </c>
    </row>
    <row r="30" spans="1:9" ht="126" customHeight="1" x14ac:dyDescent="0.3">
      <c r="A30" s="120" t="s">
        <v>23</v>
      </c>
      <c r="B30" s="124">
        <v>244</v>
      </c>
      <c r="C30" s="124">
        <v>224</v>
      </c>
      <c r="D30" s="5">
        <f t="shared" si="2"/>
        <v>0</v>
      </c>
      <c r="E30" s="2">
        <f>'гос.задание на 2025-2026 год '!E148</f>
        <v>0</v>
      </c>
      <c r="F30" s="2">
        <f>'гос.задание на 2025-2026 год '!F148</f>
        <v>0</v>
      </c>
      <c r="G30" s="5">
        <f t="shared" si="9"/>
        <v>0</v>
      </c>
      <c r="H30" s="2">
        <f>'гос.задание на 2025-2026 год '!H148</f>
        <v>0</v>
      </c>
      <c r="I30" s="2">
        <f>'гос.задание на 2025-2026 год '!I148</f>
        <v>0</v>
      </c>
    </row>
    <row r="31" spans="1:9" ht="54" x14ac:dyDescent="0.3">
      <c r="A31" s="120" t="s">
        <v>24</v>
      </c>
      <c r="B31" s="124" t="s">
        <v>5</v>
      </c>
      <c r="C31" s="124">
        <v>225</v>
      </c>
      <c r="D31" s="2">
        <f t="shared" ref="D31:F31" si="12">D32+D33</f>
        <v>0</v>
      </c>
      <c r="E31" s="2">
        <f>E32+E33</f>
        <v>0</v>
      </c>
      <c r="F31" s="2">
        <f t="shared" si="12"/>
        <v>0</v>
      </c>
      <c r="G31" s="2">
        <f t="shared" ref="G31" si="13">G32+G33</f>
        <v>0</v>
      </c>
      <c r="H31" s="2">
        <f>H32+H33</f>
        <v>0</v>
      </c>
      <c r="I31" s="4">
        <f t="shared" ref="I31" si="14">I32+I33</f>
        <v>0</v>
      </c>
    </row>
    <row r="32" spans="1:9" ht="18" x14ac:dyDescent="0.3">
      <c r="A32" s="370" t="s">
        <v>6</v>
      </c>
      <c r="B32" s="124">
        <v>243</v>
      </c>
      <c r="C32" s="124">
        <v>225</v>
      </c>
      <c r="D32" s="5">
        <f t="shared" si="2"/>
        <v>0</v>
      </c>
      <c r="E32" s="2">
        <f>'гос.задание на 2025-2026 год '!E150</f>
        <v>0</v>
      </c>
      <c r="F32" s="2">
        <f>'гос.задание на 2025-2026 год '!F150</f>
        <v>0</v>
      </c>
      <c r="G32" s="5">
        <f t="shared" ref="G32:G46" si="15">H32+I32</f>
        <v>0</v>
      </c>
      <c r="H32" s="2">
        <f>'гос.задание на 2025-2026 год '!H150</f>
        <v>0</v>
      </c>
      <c r="I32" s="2">
        <f>'гос.задание на 2025-2026 год '!I150</f>
        <v>0</v>
      </c>
    </row>
    <row r="33" spans="1:9" ht="18" x14ac:dyDescent="0.3">
      <c r="A33" s="370"/>
      <c r="B33" s="124">
        <v>244</v>
      </c>
      <c r="C33" s="124">
        <v>225</v>
      </c>
      <c r="D33" s="5">
        <f t="shared" si="2"/>
        <v>0</v>
      </c>
      <c r="E33" s="2">
        <f>'гос.задание на 2025-2026 год '!E151</f>
        <v>0</v>
      </c>
      <c r="F33" s="2">
        <f>'гос.задание на 2025-2026 год '!F151</f>
        <v>0</v>
      </c>
      <c r="G33" s="5">
        <f t="shared" si="15"/>
        <v>0</v>
      </c>
      <c r="H33" s="2">
        <f>'гос.задание на 2025-2026 год '!H151</f>
        <v>0</v>
      </c>
      <c r="I33" s="2">
        <f>'гос.задание на 2025-2026 год '!I151</f>
        <v>0</v>
      </c>
    </row>
    <row r="34" spans="1:9" ht="36" x14ac:dyDescent="0.3">
      <c r="A34" s="120" t="s">
        <v>58</v>
      </c>
      <c r="B34" s="124" t="s">
        <v>5</v>
      </c>
      <c r="C34" s="124">
        <v>226</v>
      </c>
      <c r="D34" s="5">
        <f t="shared" si="2"/>
        <v>0</v>
      </c>
      <c r="E34" s="2">
        <f>E35+E36</f>
        <v>0</v>
      </c>
      <c r="F34" s="2">
        <f>F35+F36</f>
        <v>0</v>
      </c>
      <c r="G34" s="5">
        <f t="shared" si="15"/>
        <v>0</v>
      </c>
      <c r="H34" s="2">
        <f>H35+H36</f>
        <v>0</v>
      </c>
      <c r="I34" s="4">
        <f>I35+I36</f>
        <v>0</v>
      </c>
    </row>
    <row r="35" spans="1:9" ht="18" x14ac:dyDescent="0.3">
      <c r="A35" s="370" t="s">
        <v>6</v>
      </c>
      <c r="B35" s="124">
        <v>243</v>
      </c>
      <c r="C35" s="124">
        <v>226</v>
      </c>
      <c r="D35" s="5">
        <f t="shared" si="2"/>
        <v>0</v>
      </c>
      <c r="E35" s="2">
        <f>'гос.задание на 2025-2026 год '!E153</f>
        <v>0</v>
      </c>
      <c r="F35" s="2">
        <f>'гос.задание на 2025-2026 год '!F153</f>
        <v>0</v>
      </c>
      <c r="G35" s="5">
        <f t="shared" si="15"/>
        <v>0</v>
      </c>
      <c r="H35" s="2">
        <f>'гос.задание на 2025-2026 год '!H153</f>
        <v>0</v>
      </c>
      <c r="I35" s="2">
        <f>'гос.задание на 2025-2026 год '!I153</f>
        <v>0</v>
      </c>
    </row>
    <row r="36" spans="1:9" ht="18" x14ac:dyDescent="0.3">
      <c r="A36" s="370"/>
      <c r="B36" s="124">
        <v>244</v>
      </c>
      <c r="C36" s="124">
        <v>226</v>
      </c>
      <c r="D36" s="5">
        <f t="shared" si="2"/>
        <v>0</v>
      </c>
      <c r="E36" s="2">
        <f>'гос.задание на 2025-2026 год '!E154</f>
        <v>0</v>
      </c>
      <c r="F36" s="2">
        <f>'гос.задание на 2025-2026 год '!F154</f>
        <v>0</v>
      </c>
      <c r="G36" s="5">
        <f t="shared" si="15"/>
        <v>0</v>
      </c>
      <c r="H36" s="2">
        <f>'гос.задание на 2025-2026 год '!H154</f>
        <v>0</v>
      </c>
      <c r="I36" s="2">
        <f>'гос.задание на 2025-2026 год '!I154</f>
        <v>0</v>
      </c>
    </row>
    <row r="37" spans="1:9" ht="18" x14ac:dyDescent="0.3">
      <c r="A37" s="120" t="s">
        <v>25</v>
      </c>
      <c r="B37" s="124">
        <v>244</v>
      </c>
      <c r="C37" s="124">
        <v>227</v>
      </c>
      <c r="D37" s="5">
        <f t="shared" si="2"/>
        <v>0</v>
      </c>
      <c r="E37" s="2">
        <f>'гос.задание на 2025-2026 год '!E155</f>
        <v>0</v>
      </c>
      <c r="F37" s="2">
        <f>'гос.задание на 2025-2026 год '!F155</f>
        <v>0</v>
      </c>
      <c r="G37" s="5">
        <f t="shared" si="15"/>
        <v>0</v>
      </c>
      <c r="H37" s="2">
        <f>'гос.задание на 2025-2026 год '!H155</f>
        <v>0</v>
      </c>
      <c r="I37" s="2">
        <f>'гос.задание на 2025-2026 год '!I155</f>
        <v>0</v>
      </c>
    </row>
    <row r="38" spans="1:9" ht="54" x14ac:dyDescent="0.3">
      <c r="A38" s="304" t="s">
        <v>285</v>
      </c>
      <c r="B38" s="305" t="s">
        <v>115</v>
      </c>
      <c r="C38" s="305">
        <v>228</v>
      </c>
      <c r="D38" s="5">
        <f>E38+F38</f>
        <v>0</v>
      </c>
      <c r="E38" s="2">
        <v>0</v>
      </c>
      <c r="F38" s="2">
        <v>0</v>
      </c>
      <c r="G38" s="5">
        <f>H38+I38</f>
        <v>0</v>
      </c>
      <c r="H38" s="2">
        <v>0</v>
      </c>
      <c r="I38" s="188">
        <v>0</v>
      </c>
    </row>
    <row r="39" spans="1:9" ht="18" x14ac:dyDescent="0.3">
      <c r="A39" s="371" t="s">
        <v>6</v>
      </c>
      <c r="B39" s="338">
        <v>243</v>
      </c>
      <c r="C39" s="338">
        <v>228</v>
      </c>
      <c r="D39" s="5">
        <f>E39+F39</f>
        <v>0</v>
      </c>
      <c r="E39" s="2">
        <v>0</v>
      </c>
      <c r="F39" s="2">
        <v>0</v>
      </c>
      <c r="G39" s="5">
        <f>H39+I39</f>
        <v>0</v>
      </c>
      <c r="H39" s="2">
        <v>0</v>
      </c>
      <c r="I39" s="188">
        <v>0</v>
      </c>
    </row>
    <row r="40" spans="1:9" ht="18" x14ac:dyDescent="0.3">
      <c r="A40" s="372"/>
      <c r="B40" s="338">
        <v>244</v>
      </c>
      <c r="C40" s="338">
        <v>228</v>
      </c>
      <c r="D40" s="5">
        <f>E40+F40</f>
        <v>0</v>
      </c>
      <c r="E40" s="2">
        <v>0</v>
      </c>
      <c r="F40" s="2">
        <v>0</v>
      </c>
      <c r="G40" s="5">
        <f>H40+I40</f>
        <v>0</v>
      </c>
      <c r="H40" s="2">
        <v>0</v>
      </c>
      <c r="I40" s="188">
        <v>0</v>
      </c>
    </row>
    <row r="41" spans="1:9" ht="126" x14ac:dyDescent="0.3">
      <c r="A41" s="183" t="s">
        <v>344</v>
      </c>
      <c r="B41" s="184">
        <v>244</v>
      </c>
      <c r="C41" s="184">
        <v>229</v>
      </c>
      <c r="D41" s="5">
        <f>E41+F41</f>
        <v>0</v>
      </c>
      <c r="E41" s="2">
        <v>0</v>
      </c>
      <c r="F41" s="2">
        <v>0</v>
      </c>
      <c r="G41" s="5">
        <f>H41+I41</f>
        <v>0</v>
      </c>
      <c r="H41" s="2">
        <v>0</v>
      </c>
      <c r="I41" s="188">
        <v>0</v>
      </c>
    </row>
    <row r="42" spans="1:9" ht="18" x14ac:dyDescent="0.3">
      <c r="A42" s="120" t="s">
        <v>30</v>
      </c>
      <c r="B42" s="124" t="s">
        <v>5</v>
      </c>
      <c r="C42" s="124">
        <v>290</v>
      </c>
      <c r="D42" s="5">
        <f t="shared" si="2"/>
        <v>0</v>
      </c>
      <c r="E42" s="2">
        <f>E44+E45</f>
        <v>0</v>
      </c>
      <c r="F42" s="2">
        <f>F44+F45</f>
        <v>0</v>
      </c>
      <c r="G42" s="5">
        <f t="shared" si="15"/>
        <v>0</v>
      </c>
      <c r="H42" s="2">
        <f>H44+H45</f>
        <v>0</v>
      </c>
      <c r="I42" s="4">
        <f>I44+I45</f>
        <v>0</v>
      </c>
    </row>
    <row r="43" spans="1:9" ht="18" x14ac:dyDescent="0.3">
      <c r="A43" s="120" t="s">
        <v>9</v>
      </c>
      <c r="B43" s="124"/>
      <c r="C43" s="124"/>
      <c r="D43" s="5"/>
      <c r="E43" s="2"/>
      <c r="F43" s="2"/>
      <c r="G43" s="5"/>
      <c r="H43" s="2"/>
      <c r="I43" s="4"/>
    </row>
    <row r="44" spans="1:9" ht="54" x14ac:dyDescent="0.3">
      <c r="A44" s="120" t="s">
        <v>34</v>
      </c>
      <c r="B44" s="124">
        <v>244</v>
      </c>
      <c r="C44" s="124">
        <v>296</v>
      </c>
      <c r="D44" s="5">
        <f t="shared" si="2"/>
        <v>0</v>
      </c>
      <c r="E44" s="2">
        <f>'гос.задание на 2025-2026 год '!E159</f>
        <v>0</v>
      </c>
      <c r="F44" s="2">
        <f>'гос.задание на 2025-2026 год '!F159</f>
        <v>0</v>
      </c>
      <c r="G44" s="5">
        <f t="shared" si="15"/>
        <v>0</v>
      </c>
      <c r="H44" s="2">
        <f>'гос.задание на 2025-2026 год '!H159</f>
        <v>0</v>
      </c>
      <c r="I44" s="2">
        <f>'гос.задание на 2025-2026 год '!I159</f>
        <v>0</v>
      </c>
    </row>
    <row r="45" spans="1:9" ht="54" x14ac:dyDescent="0.3">
      <c r="A45" s="120" t="s">
        <v>35</v>
      </c>
      <c r="B45" s="124">
        <v>244</v>
      </c>
      <c r="C45" s="124">
        <v>297</v>
      </c>
      <c r="D45" s="5">
        <f t="shared" si="2"/>
        <v>0</v>
      </c>
      <c r="E45" s="2">
        <f>'гос.задание на 2025-2026 год '!E160</f>
        <v>0</v>
      </c>
      <c r="F45" s="2">
        <f>'гос.задание на 2025-2026 год '!F160</f>
        <v>0</v>
      </c>
      <c r="G45" s="5">
        <f t="shared" si="15"/>
        <v>0</v>
      </c>
      <c r="H45" s="2">
        <f>'гос.задание на 2025-2026 год '!H160</f>
        <v>0</v>
      </c>
      <c r="I45" s="2">
        <f>'гос.задание на 2025-2026 год '!I160</f>
        <v>0</v>
      </c>
    </row>
    <row r="46" spans="1:9" ht="54" x14ac:dyDescent="0.3">
      <c r="A46" s="120" t="s">
        <v>59</v>
      </c>
      <c r="B46" s="124" t="s">
        <v>5</v>
      </c>
      <c r="C46" s="124">
        <v>300</v>
      </c>
      <c r="D46" s="5">
        <f t="shared" si="2"/>
        <v>0</v>
      </c>
      <c r="E46" s="2">
        <f>E48+E50+E49</f>
        <v>0</v>
      </c>
      <c r="F46" s="2">
        <f>F48+F50+F49</f>
        <v>0</v>
      </c>
      <c r="G46" s="5">
        <f t="shared" si="15"/>
        <v>0</v>
      </c>
      <c r="H46" s="2">
        <f>H48+H50+H49</f>
        <v>0</v>
      </c>
      <c r="I46" s="4">
        <f>I48+I50+I49</f>
        <v>0</v>
      </c>
    </row>
    <row r="47" spans="1:9" ht="18" x14ac:dyDescent="0.3">
      <c r="A47" s="120" t="s">
        <v>9</v>
      </c>
      <c r="B47" s="124"/>
      <c r="C47" s="124"/>
      <c r="D47" s="5"/>
      <c r="E47" s="2"/>
      <c r="F47" s="2"/>
      <c r="G47" s="5"/>
      <c r="H47" s="2"/>
      <c r="I47" s="4"/>
    </row>
    <row r="48" spans="1:9" ht="58.2" customHeight="1" x14ac:dyDescent="0.3">
      <c r="A48" s="120" t="s">
        <v>36</v>
      </c>
      <c r="B48" s="124">
        <v>244</v>
      </c>
      <c r="C48" s="124">
        <v>310</v>
      </c>
      <c r="D48" s="5">
        <f t="shared" si="2"/>
        <v>0</v>
      </c>
      <c r="E48" s="2">
        <f>'гос.задание на 2025-2026 год '!E163</f>
        <v>0</v>
      </c>
      <c r="F48" s="2">
        <f>'гос.задание на 2025-2026 год '!F163</f>
        <v>0</v>
      </c>
      <c r="G48" s="5">
        <f t="shared" ref="G48:G50" si="16">H48+I48</f>
        <v>0</v>
      </c>
      <c r="H48" s="2">
        <f>'гос.задание на 2025-2026 год '!H163</f>
        <v>0</v>
      </c>
      <c r="I48" s="2">
        <f>'гос.задание на 2025-2026 год '!I163</f>
        <v>0</v>
      </c>
    </row>
    <row r="49" spans="1:9" ht="72" x14ac:dyDescent="0.3">
      <c r="A49" s="120" t="s">
        <v>68</v>
      </c>
      <c r="B49" s="124">
        <v>244</v>
      </c>
      <c r="C49" s="124">
        <v>320</v>
      </c>
      <c r="D49" s="5">
        <f t="shared" si="2"/>
        <v>0</v>
      </c>
      <c r="E49" s="2">
        <f>'гос.задание на 2025-2026 год '!E164</f>
        <v>0</v>
      </c>
      <c r="F49" s="2">
        <f>'гос.задание на 2025-2026 год '!F164</f>
        <v>0</v>
      </c>
      <c r="G49" s="5">
        <f t="shared" si="16"/>
        <v>0</v>
      </c>
      <c r="H49" s="2">
        <f>'гос.задание на 2025-2026 год '!H164</f>
        <v>0</v>
      </c>
      <c r="I49" s="2">
        <f>'гос.задание на 2025-2026 год '!I164</f>
        <v>0</v>
      </c>
    </row>
    <row r="50" spans="1:9" ht="72" x14ac:dyDescent="0.3">
      <c r="A50" s="120" t="s">
        <v>60</v>
      </c>
      <c r="B50" s="124" t="s">
        <v>5</v>
      </c>
      <c r="C50" s="124">
        <v>340</v>
      </c>
      <c r="D50" s="5">
        <f t="shared" si="2"/>
        <v>0</v>
      </c>
      <c r="E50" s="2">
        <f>E52+E53+E54+E55+E56+E57+E59</f>
        <v>0</v>
      </c>
      <c r="F50" s="2">
        <f>F52+F53+F54+F55+F56+F57+F59</f>
        <v>0</v>
      </c>
      <c r="G50" s="5">
        <f t="shared" si="16"/>
        <v>0</v>
      </c>
      <c r="H50" s="2">
        <f>H52+H53+H54+H55+H56+H57+H59</f>
        <v>0</v>
      </c>
      <c r="I50" s="4">
        <f>I52+I53+I54+I55+I56+I57+I59</f>
        <v>0</v>
      </c>
    </row>
    <row r="51" spans="1:9" ht="18" x14ac:dyDescent="0.3">
      <c r="A51" s="120" t="s">
        <v>6</v>
      </c>
      <c r="B51" s="124"/>
      <c r="C51" s="124"/>
      <c r="D51" s="5"/>
      <c r="E51" s="2"/>
      <c r="F51" s="2"/>
      <c r="G51" s="5"/>
      <c r="H51" s="2"/>
      <c r="I51" s="4"/>
    </row>
    <row r="52" spans="1:9" ht="126" x14ac:dyDescent="0.3">
      <c r="A52" s="120" t="s">
        <v>37</v>
      </c>
      <c r="B52" s="124">
        <v>244</v>
      </c>
      <c r="C52" s="124">
        <v>341</v>
      </c>
      <c r="D52" s="5">
        <f t="shared" ref="D52:D59" si="17">E52+F52</f>
        <v>0</v>
      </c>
      <c r="E52" s="2">
        <f>'гос.задание на 2025-2026 год '!E167</f>
        <v>0</v>
      </c>
      <c r="F52" s="2">
        <f>'гос.задание на 2025-2026 год '!F167</f>
        <v>0</v>
      </c>
      <c r="G52" s="5">
        <f t="shared" ref="G52:G59" si="18">H52+I52</f>
        <v>0</v>
      </c>
      <c r="H52" s="2">
        <f>'гос.задание на 2025-2026 год '!H167</f>
        <v>0</v>
      </c>
      <c r="I52" s="2">
        <f>'гос.задание на 2025-2026 год '!I167</f>
        <v>0</v>
      </c>
    </row>
    <row r="53" spans="1:9" ht="54" x14ac:dyDescent="0.3">
      <c r="A53" s="120" t="s">
        <v>38</v>
      </c>
      <c r="B53" s="124">
        <v>244</v>
      </c>
      <c r="C53" s="124">
        <v>342</v>
      </c>
      <c r="D53" s="5">
        <f t="shared" si="17"/>
        <v>0</v>
      </c>
      <c r="E53" s="2">
        <f>'гос.задание на 2025-2026 год '!E168</f>
        <v>0</v>
      </c>
      <c r="F53" s="2">
        <f>'гос.задание на 2025-2026 год '!F168</f>
        <v>0</v>
      </c>
      <c r="G53" s="5">
        <f t="shared" si="18"/>
        <v>0</v>
      </c>
      <c r="H53" s="2">
        <f>'гос.задание на 2025-2026 год '!H168</f>
        <v>0</v>
      </c>
      <c r="I53" s="2">
        <f>'гос.задание на 2025-2026 год '!I168</f>
        <v>0</v>
      </c>
    </row>
    <row r="54" spans="1:9" ht="72" x14ac:dyDescent="0.3">
      <c r="A54" s="120" t="s">
        <v>39</v>
      </c>
      <c r="B54" s="124">
        <v>244</v>
      </c>
      <c r="C54" s="124">
        <v>343</v>
      </c>
      <c r="D54" s="5">
        <f t="shared" si="17"/>
        <v>0</v>
      </c>
      <c r="E54" s="2">
        <f>'гос.задание на 2025-2026 год '!E169</f>
        <v>0</v>
      </c>
      <c r="F54" s="2">
        <f>'гос.задание на 2025-2026 год '!F169</f>
        <v>0</v>
      </c>
      <c r="G54" s="5">
        <f t="shared" si="18"/>
        <v>0</v>
      </c>
      <c r="H54" s="2">
        <f>'гос.задание на 2025-2026 год '!H169</f>
        <v>0</v>
      </c>
      <c r="I54" s="2">
        <f>'гос.задание на 2025-2026 год '!I169</f>
        <v>0</v>
      </c>
    </row>
    <row r="55" spans="1:9" ht="72" x14ac:dyDescent="0.3">
      <c r="A55" s="120" t="s">
        <v>40</v>
      </c>
      <c r="B55" s="124">
        <v>244</v>
      </c>
      <c r="C55" s="124">
        <v>344</v>
      </c>
      <c r="D55" s="5">
        <f t="shared" si="17"/>
        <v>0</v>
      </c>
      <c r="E55" s="2">
        <f>'гос.задание на 2025-2026 год '!E170</f>
        <v>0</v>
      </c>
      <c r="F55" s="2">
        <f>'гос.задание на 2025-2026 год '!F170</f>
        <v>0</v>
      </c>
      <c r="G55" s="5">
        <f t="shared" si="18"/>
        <v>0</v>
      </c>
      <c r="H55" s="2">
        <f>'гос.задание на 2025-2026 год '!H170</f>
        <v>0</v>
      </c>
      <c r="I55" s="2">
        <f>'гос.задание на 2025-2026 год '!I170</f>
        <v>0</v>
      </c>
    </row>
    <row r="56" spans="1:9" ht="54" x14ac:dyDescent="0.3">
      <c r="A56" s="120" t="s">
        <v>41</v>
      </c>
      <c r="B56" s="124">
        <v>244</v>
      </c>
      <c r="C56" s="124">
        <v>345</v>
      </c>
      <c r="D56" s="5">
        <f t="shared" si="17"/>
        <v>0</v>
      </c>
      <c r="E56" s="2">
        <f>'гос.задание на 2025-2026 год '!E171</f>
        <v>0</v>
      </c>
      <c r="F56" s="2">
        <f>'гос.задание на 2025-2026 год '!F171</f>
        <v>0</v>
      </c>
      <c r="G56" s="5">
        <f t="shared" si="18"/>
        <v>0</v>
      </c>
      <c r="H56" s="2">
        <f>'гос.задание на 2025-2026 год '!H171</f>
        <v>0</v>
      </c>
      <c r="I56" s="2">
        <f>'гос.задание на 2025-2026 год '!I171</f>
        <v>0</v>
      </c>
    </row>
    <row r="57" spans="1:9" ht="72" x14ac:dyDescent="0.3">
      <c r="A57" s="120" t="s">
        <v>42</v>
      </c>
      <c r="B57" s="124">
        <v>244</v>
      </c>
      <c r="C57" s="124">
        <v>346</v>
      </c>
      <c r="D57" s="5">
        <f t="shared" si="17"/>
        <v>0</v>
      </c>
      <c r="E57" s="2">
        <f>'гос.задание на 2025-2026 год '!E172</f>
        <v>0</v>
      </c>
      <c r="F57" s="2">
        <f>'гос.задание на 2025-2026 год '!F172</f>
        <v>0</v>
      </c>
      <c r="G57" s="5">
        <f t="shared" si="18"/>
        <v>0</v>
      </c>
      <c r="H57" s="2">
        <f>'гос.задание на 2025-2026 год '!H172</f>
        <v>0</v>
      </c>
      <c r="I57" s="2">
        <f>'гос.задание на 2025-2026 год '!I172</f>
        <v>0</v>
      </c>
    </row>
    <row r="58" spans="1:9" ht="108" x14ac:dyDescent="0.3">
      <c r="A58" s="183" t="s">
        <v>286</v>
      </c>
      <c r="B58" s="184">
        <v>244</v>
      </c>
      <c r="C58" s="184">
        <v>347</v>
      </c>
      <c r="D58" s="5">
        <f>E58+F58</f>
        <v>0</v>
      </c>
      <c r="E58" s="2">
        <v>0</v>
      </c>
      <c r="F58" s="2">
        <v>0</v>
      </c>
      <c r="G58" s="5">
        <f>H58+I58</f>
        <v>0</v>
      </c>
      <c r="H58" s="2">
        <v>0</v>
      </c>
      <c r="I58" s="2">
        <v>0</v>
      </c>
    </row>
    <row r="59" spans="1:9" ht="108" x14ac:dyDescent="0.3">
      <c r="A59" s="120" t="s">
        <v>43</v>
      </c>
      <c r="B59" s="124">
        <v>244</v>
      </c>
      <c r="C59" s="124">
        <v>349</v>
      </c>
      <c r="D59" s="5">
        <f t="shared" si="17"/>
        <v>0</v>
      </c>
      <c r="E59" s="2">
        <f>'гос.задание на 2025-2026 год '!E174</f>
        <v>0</v>
      </c>
      <c r="F59" s="2">
        <f>'гос.задание на 2025-2026 год '!F174</f>
        <v>0</v>
      </c>
      <c r="G59" s="5">
        <f t="shared" si="18"/>
        <v>0</v>
      </c>
      <c r="H59" s="2">
        <f>'гос.задание на 2025-2026 год '!H174</f>
        <v>0</v>
      </c>
      <c r="I59" s="2">
        <f>'гос.задание на 2025-2026 год '!I174</f>
        <v>0</v>
      </c>
    </row>
    <row r="60" spans="1:9" ht="32.4" customHeight="1" x14ac:dyDescent="0.3">
      <c r="A60" s="464" t="s">
        <v>198</v>
      </c>
      <c r="B60" s="465"/>
      <c r="C60" s="465"/>
      <c r="D60" s="465"/>
      <c r="E60" s="465"/>
      <c r="F60" s="465"/>
      <c r="G60" s="465"/>
      <c r="H60" s="465"/>
      <c r="I60" s="466"/>
    </row>
    <row r="61" spans="1:9" ht="18" x14ac:dyDescent="0.3">
      <c r="A61" s="120" t="s">
        <v>8</v>
      </c>
      <c r="B61" s="124" t="s">
        <v>5</v>
      </c>
      <c r="C61" s="124">
        <v>200</v>
      </c>
      <c r="D61" s="5">
        <f t="shared" ref="D61" si="19">E61+F61</f>
        <v>868193.41</v>
      </c>
      <c r="E61" s="2">
        <f>E63+E66+E89</f>
        <v>868193.41</v>
      </c>
      <c r="F61" s="2">
        <f>F63+F66+F89</f>
        <v>0</v>
      </c>
      <c r="G61" s="5">
        <f t="shared" ref="G61" si="20">H61+I61</f>
        <v>868193.41</v>
      </c>
      <c r="H61" s="2">
        <f>H63+H66+H89</f>
        <v>868193.41</v>
      </c>
      <c r="I61" s="4">
        <f>I63+I66+I89</f>
        <v>0</v>
      </c>
    </row>
    <row r="62" spans="1:9" ht="18" x14ac:dyDescent="0.3">
      <c r="A62" s="120" t="s">
        <v>9</v>
      </c>
      <c r="B62" s="124"/>
      <c r="C62" s="124"/>
      <c r="D62" s="5"/>
      <c r="E62" s="2"/>
      <c r="F62" s="2"/>
      <c r="G62" s="5"/>
      <c r="H62" s="2"/>
      <c r="I62" s="4"/>
    </row>
    <row r="63" spans="1:9" ht="72" x14ac:dyDescent="0.3">
      <c r="A63" s="120" t="s">
        <v>10</v>
      </c>
      <c r="B63" s="124" t="s">
        <v>5</v>
      </c>
      <c r="C63" s="124">
        <v>210</v>
      </c>
      <c r="D63" s="5">
        <f t="shared" ref="D63" si="21">E63+F63</f>
        <v>0</v>
      </c>
      <c r="E63" s="2">
        <f>E65</f>
        <v>0</v>
      </c>
      <c r="F63" s="2">
        <f>F65</f>
        <v>0</v>
      </c>
      <c r="G63" s="5">
        <f t="shared" ref="G63" si="22">H63+I63</f>
        <v>0</v>
      </c>
      <c r="H63" s="2">
        <f>H65</f>
        <v>0</v>
      </c>
      <c r="I63" s="4">
        <f>I65</f>
        <v>0</v>
      </c>
    </row>
    <row r="64" spans="1:9" ht="18" x14ac:dyDescent="0.3">
      <c r="A64" s="120" t="s">
        <v>9</v>
      </c>
      <c r="B64" s="124"/>
      <c r="C64" s="124"/>
      <c r="D64" s="5"/>
      <c r="E64" s="2"/>
      <c r="F64" s="2"/>
      <c r="G64" s="5"/>
      <c r="H64" s="2"/>
      <c r="I64" s="4"/>
    </row>
    <row r="65" spans="1:9" ht="52.2" customHeight="1" x14ac:dyDescent="0.3">
      <c r="A65" s="120" t="s">
        <v>197</v>
      </c>
      <c r="B65" s="124">
        <v>244</v>
      </c>
      <c r="C65" s="124">
        <v>214</v>
      </c>
      <c r="D65" s="5">
        <f>E65+F65</f>
        <v>0</v>
      </c>
      <c r="E65" s="2">
        <f>'гос.задание на 2025-2026 год '!E180</f>
        <v>0</v>
      </c>
      <c r="F65" s="2">
        <f>'гос.задание на 2025-2026 год '!F180</f>
        <v>0</v>
      </c>
      <c r="G65" s="5">
        <f>H65+I65</f>
        <v>0</v>
      </c>
      <c r="H65" s="2">
        <f>'гос.задание на 2025-2026 год '!H180</f>
        <v>0</v>
      </c>
      <c r="I65" s="2">
        <f>'гос.задание на 2025-2026 год '!I180</f>
        <v>0</v>
      </c>
    </row>
    <row r="66" spans="1:9" ht="36" x14ac:dyDescent="0.3">
      <c r="A66" s="120" t="s">
        <v>14</v>
      </c>
      <c r="B66" s="124" t="s">
        <v>5</v>
      </c>
      <c r="C66" s="124">
        <v>220</v>
      </c>
      <c r="D66" s="5">
        <f t="shared" ref="D66" si="23">E66+F66</f>
        <v>868193.41</v>
      </c>
      <c r="E66" s="2">
        <f>E68+E69+E70+E78+E79+E82+E85</f>
        <v>868193.41</v>
      </c>
      <c r="F66" s="2">
        <f>F68+F69+F70+F78+F79+F82+F85</f>
        <v>0</v>
      </c>
      <c r="G66" s="5">
        <f t="shared" ref="G66" si="24">H66+I66</f>
        <v>868193.41</v>
      </c>
      <c r="H66" s="2">
        <f>H68+H69+H70+H78+H79+H82+H85</f>
        <v>868193.41</v>
      </c>
      <c r="I66" s="4">
        <f>I68+I69+I70+I78+I79+I82+I85</f>
        <v>0</v>
      </c>
    </row>
    <row r="67" spans="1:9" ht="18" x14ac:dyDescent="0.3">
      <c r="A67" s="120" t="s">
        <v>9</v>
      </c>
      <c r="B67" s="124"/>
      <c r="C67" s="124"/>
      <c r="D67" s="5"/>
      <c r="E67" s="2"/>
      <c r="F67" s="2"/>
      <c r="G67" s="5"/>
      <c r="H67" s="2"/>
      <c r="I67" s="4"/>
    </row>
    <row r="68" spans="1:9" ht="18" x14ac:dyDescent="0.3">
      <c r="A68" s="120" t="s">
        <v>15</v>
      </c>
      <c r="B68" s="124">
        <v>244</v>
      </c>
      <c r="C68" s="124">
        <v>221</v>
      </c>
      <c r="D68" s="5">
        <f t="shared" ref="D68:D70" si="25">E68+F68</f>
        <v>52875.37</v>
      </c>
      <c r="E68" s="2">
        <f>'гос.задание на 2025-2026 год '!E183</f>
        <v>52875.37</v>
      </c>
      <c r="F68" s="2">
        <f>'гос.задание на 2025-2026 год '!F183</f>
        <v>0</v>
      </c>
      <c r="G68" s="5">
        <f t="shared" ref="G68:G70" si="26">H68+I68</f>
        <v>52875.37</v>
      </c>
      <c r="H68" s="2">
        <f>'гос.задание на 2025-2026 год '!H183</f>
        <v>52875.37</v>
      </c>
      <c r="I68" s="2">
        <f>'гос.задание на 2025-2026 год '!I183</f>
        <v>0</v>
      </c>
    </row>
    <row r="69" spans="1:9" ht="36" x14ac:dyDescent="0.3">
      <c r="A69" s="120" t="s">
        <v>16</v>
      </c>
      <c r="B69" s="124">
        <v>244</v>
      </c>
      <c r="C69" s="124">
        <v>222</v>
      </c>
      <c r="D69" s="5">
        <f t="shared" si="25"/>
        <v>0</v>
      </c>
      <c r="E69" s="2">
        <f>'гос.задание на 2025-2026 год '!E184</f>
        <v>0</v>
      </c>
      <c r="F69" s="2">
        <f>'гос.задание на 2025-2026 год '!F184</f>
        <v>0</v>
      </c>
      <c r="G69" s="5">
        <f t="shared" si="26"/>
        <v>0</v>
      </c>
      <c r="H69" s="2">
        <f>'гос.задание на 2025-2026 год '!H184</f>
        <v>0</v>
      </c>
      <c r="I69" s="2">
        <f>'гос.задание на 2025-2026 год '!I184</f>
        <v>0</v>
      </c>
    </row>
    <row r="70" spans="1:9" ht="36" x14ac:dyDescent="0.3">
      <c r="A70" s="120" t="s">
        <v>17</v>
      </c>
      <c r="B70" s="124" t="s">
        <v>5</v>
      </c>
      <c r="C70" s="124">
        <v>223</v>
      </c>
      <c r="D70" s="5">
        <f t="shared" si="25"/>
        <v>489473.16</v>
      </c>
      <c r="E70" s="2">
        <f t="shared" ref="E70:F70" si="27">E72+E73+E74+E75+E76</f>
        <v>489473.16</v>
      </c>
      <c r="F70" s="2">
        <f t="shared" si="27"/>
        <v>0</v>
      </c>
      <c r="G70" s="5">
        <f t="shared" si="26"/>
        <v>489473.16</v>
      </c>
      <c r="H70" s="2">
        <f t="shared" ref="H70:I70" si="28">H72+H73+H74+H75+H76</f>
        <v>489473.16</v>
      </c>
      <c r="I70" s="4">
        <f t="shared" si="28"/>
        <v>0</v>
      </c>
    </row>
    <row r="71" spans="1:9" ht="18" x14ac:dyDescent="0.3">
      <c r="A71" s="120" t="s">
        <v>6</v>
      </c>
      <c r="B71" s="124"/>
      <c r="C71" s="124"/>
      <c r="D71" s="5"/>
      <c r="E71" s="2"/>
      <c r="F71" s="2"/>
      <c r="G71" s="5"/>
      <c r="H71" s="2"/>
      <c r="I71" s="4"/>
    </row>
    <row r="72" spans="1:9" ht="54" x14ac:dyDescent="0.3">
      <c r="A72" s="120" t="s">
        <v>18</v>
      </c>
      <c r="B72" s="124">
        <v>247</v>
      </c>
      <c r="C72" s="124">
        <v>223</v>
      </c>
      <c r="D72" s="5">
        <f t="shared" ref="D72:D78" si="29">E72+F72</f>
        <v>383613.87</v>
      </c>
      <c r="E72" s="2">
        <f>'гос.задание на 2025-2026 год '!E187</f>
        <v>383613.87</v>
      </c>
      <c r="F72" s="2">
        <f>'гос.задание на 2025-2026 год '!F187</f>
        <v>0</v>
      </c>
      <c r="G72" s="5">
        <f t="shared" ref="G72:G78" si="30">H72+I72</f>
        <v>383613.87</v>
      </c>
      <c r="H72" s="2">
        <f>'гос.задание на 2025-2026 год '!H187</f>
        <v>383613.87</v>
      </c>
      <c r="I72" s="2">
        <f>'гос.задание на 2025-2026 год '!I187</f>
        <v>0</v>
      </c>
    </row>
    <row r="73" spans="1:9" ht="36" x14ac:dyDescent="0.3">
      <c r="A73" s="120" t="s">
        <v>19</v>
      </c>
      <c r="B73" s="124">
        <v>247</v>
      </c>
      <c r="C73" s="124">
        <v>223</v>
      </c>
      <c r="D73" s="5">
        <f t="shared" si="29"/>
        <v>0</v>
      </c>
      <c r="E73" s="2">
        <f>'гос.задание на 2025-2026 год '!E188</f>
        <v>0</v>
      </c>
      <c r="F73" s="2">
        <f>'гос.задание на 2025-2026 год '!F188</f>
        <v>0</v>
      </c>
      <c r="G73" s="5">
        <f t="shared" si="30"/>
        <v>0</v>
      </c>
      <c r="H73" s="2">
        <f>'гос.задание на 2025-2026 год '!H188</f>
        <v>0</v>
      </c>
      <c r="I73" s="2">
        <f>'гос.задание на 2025-2026 год '!I188</f>
        <v>0</v>
      </c>
    </row>
    <row r="74" spans="1:9" ht="54" x14ac:dyDescent="0.3">
      <c r="A74" s="120" t="s">
        <v>20</v>
      </c>
      <c r="B74" s="124">
        <v>247</v>
      </c>
      <c r="C74" s="124">
        <v>223</v>
      </c>
      <c r="D74" s="5">
        <f t="shared" si="29"/>
        <v>66438.14</v>
      </c>
      <c r="E74" s="2">
        <f>'гос.задание на 2025-2026 год '!E189</f>
        <v>66438.14</v>
      </c>
      <c r="F74" s="2">
        <f>'гос.задание на 2025-2026 год '!F189</f>
        <v>0</v>
      </c>
      <c r="G74" s="5">
        <f t="shared" si="30"/>
        <v>66438.14</v>
      </c>
      <c r="H74" s="2">
        <f>'гос.задание на 2025-2026 год '!H189</f>
        <v>66438.14</v>
      </c>
      <c r="I74" s="2">
        <f>'гос.задание на 2025-2026 год '!I189</f>
        <v>0</v>
      </c>
    </row>
    <row r="75" spans="1:9" ht="72" x14ac:dyDescent="0.3">
      <c r="A75" s="120" t="s">
        <v>21</v>
      </c>
      <c r="B75" s="124">
        <v>244</v>
      </c>
      <c r="C75" s="124">
        <v>223</v>
      </c>
      <c r="D75" s="5">
        <f t="shared" si="29"/>
        <v>5469.16</v>
      </c>
      <c r="E75" s="2">
        <f>'гос.задание на 2025-2026 год '!E190</f>
        <v>5469.16</v>
      </c>
      <c r="F75" s="2">
        <f>'гос.задание на 2025-2026 год '!F190</f>
        <v>0</v>
      </c>
      <c r="G75" s="5">
        <f t="shared" si="30"/>
        <v>5469.16</v>
      </c>
      <c r="H75" s="2">
        <f>'гос.задание на 2025-2026 год '!H190</f>
        <v>5469.16</v>
      </c>
      <c r="I75" s="2">
        <f>'гос.задание на 2025-2026 год '!I190</f>
        <v>0</v>
      </c>
    </row>
    <row r="76" spans="1:9" ht="54" x14ac:dyDescent="0.3">
      <c r="A76" s="120" t="s">
        <v>22</v>
      </c>
      <c r="B76" s="124">
        <v>244</v>
      </c>
      <c r="C76" s="124">
        <v>223</v>
      </c>
      <c r="D76" s="5">
        <f t="shared" si="29"/>
        <v>33951.99</v>
      </c>
      <c r="E76" s="2">
        <f>'гос.задание на 2025-2026 год '!E191</f>
        <v>33951.99</v>
      </c>
      <c r="F76" s="2">
        <f>'гос.задание на 2025-2026 год '!F191</f>
        <v>0</v>
      </c>
      <c r="G76" s="5">
        <f t="shared" si="30"/>
        <v>33951.99</v>
      </c>
      <c r="H76" s="2">
        <f>'гос.задание на 2025-2026 год '!H191</f>
        <v>33951.99</v>
      </c>
      <c r="I76" s="2">
        <f>'гос.задание на 2025-2026 год '!I191</f>
        <v>0</v>
      </c>
    </row>
    <row r="77" spans="1:9" ht="36" x14ac:dyDescent="0.3">
      <c r="A77" s="232" t="s">
        <v>306</v>
      </c>
      <c r="B77" s="233">
        <v>244</v>
      </c>
      <c r="C77" s="233">
        <v>223</v>
      </c>
      <c r="D77" s="5">
        <f t="shared" ref="D77" si="31">E77+F77</f>
        <v>0</v>
      </c>
      <c r="E77" s="2">
        <f>'гос.задание на 2025-2026 год '!E192</f>
        <v>0</v>
      </c>
      <c r="F77" s="2">
        <f>'гос.задание на 2025-2026 год '!F192</f>
        <v>0</v>
      </c>
      <c r="G77" s="5">
        <f t="shared" ref="G77" si="32">H77+I77</f>
        <v>0</v>
      </c>
      <c r="H77" s="2">
        <f>'гос.задание на 2025-2026 год '!H192</f>
        <v>0</v>
      </c>
      <c r="I77" s="2">
        <f>'гос.задание на 2025-2026 год '!I192</f>
        <v>0</v>
      </c>
    </row>
    <row r="78" spans="1:9" ht="125.4" customHeight="1" x14ac:dyDescent="0.3">
      <c r="A78" s="120" t="s">
        <v>23</v>
      </c>
      <c r="B78" s="124">
        <v>244</v>
      </c>
      <c r="C78" s="124">
        <v>224</v>
      </c>
      <c r="D78" s="5">
        <f t="shared" si="29"/>
        <v>0</v>
      </c>
      <c r="E78" s="2">
        <f>'гос.задание на 2025-2026 год '!E193</f>
        <v>0</v>
      </c>
      <c r="F78" s="2">
        <f>'гос.задание на 2025-2026 год '!F193</f>
        <v>0</v>
      </c>
      <c r="G78" s="5">
        <f t="shared" si="30"/>
        <v>0</v>
      </c>
      <c r="H78" s="2">
        <f>'гос.задание на 2025-2026 год '!H193</f>
        <v>0</v>
      </c>
      <c r="I78" s="2">
        <f>'гос.задание на 2025-2026 год '!I193</f>
        <v>0</v>
      </c>
    </row>
    <row r="79" spans="1:9" ht="54" x14ac:dyDescent="0.3">
      <c r="A79" s="120" t="s">
        <v>24</v>
      </c>
      <c r="B79" s="124" t="s">
        <v>5</v>
      </c>
      <c r="C79" s="124">
        <v>225</v>
      </c>
      <c r="D79" s="2">
        <f t="shared" ref="D79" si="33">D80+D81</f>
        <v>96896.49</v>
      </c>
      <c r="E79" s="2">
        <f>E80+E81</f>
        <v>96896.49</v>
      </c>
      <c r="F79" s="2">
        <f t="shared" ref="F79:G79" si="34">F80+F81</f>
        <v>0</v>
      </c>
      <c r="G79" s="2">
        <f t="shared" si="34"/>
        <v>96896.49</v>
      </c>
      <c r="H79" s="2">
        <f>H80+H81</f>
        <v>96896.49</v>
      </c>
      <c r="I79" s="4">
        <f t="shared" ref="I79" si="35">I80+I81</f>
        <v>0</v>
      </c>
    </row>
    <row r="80" spans="1:9" ht="18" x14ac:dyDescent="0.3">
      <c r="A80" s="370" t="s">
        <v>6</v>
      </c>
      <c r="B80" s="124">
        <v>243</v>
      </c>
      <c r="C80" s="124">
        <v>225</v>
      </c>
      <c r="D80" s="5">
        <f t="shared" ref="D80:D93" si="36">E80+F80</f>
        <v>0</v>
      </c>
      <c r="E80" s="2">
        <f>'гос.задание на 2025-2026 год '!E195</f>
        <v>0</v>
      </c>
      <c r="F80" s="2">
        <f>'гос.задание на 2025-2026 год '!F195</f>
        <v>0</v>
      </c>
      <c r="G80" s="5">
        <f t="shared" ref="G80:G93" si="37">H80+I80</f>
        <v>0</v>
      </c>
      <c r="H80" s="2">
        <f>'гос.задание на 2025-2026 год '!H195</f>
        <v>0</v>
      </c>
      <c r="I80" s="2">
        <f>'гос.задание на 2025-2026 год '!I195</f>
        <v>0</v>
      </c>
    </row>
    <row r="81" spans="1:9" ht="18" x14ac:dyDescent="0.3">
      <c r="A81" s="370"/>
      <c r="B81" s="124">
        <v>244</v>
      </c>
      <c r="C81" s="124">
        <v>225</v>
      </c>
      <c r="D81" s="5">
        <f t="shared" si="36"/>
        <v>96896.49</v>
      </c>
      <c r="E81" s="2">
        <f>'гос.задание на 2025-2026 год '!E196</f>
        <v>96896.49</v>
      </c>
      <c r="F81" s="2">
        <f>'гос.задание на 2025-2026 год '!F196</f>
        <v>0</v>
      </c>
      <c r="G81" s="5">
        <f t="shared" si="37"/>
        <v>96896.49</v>
      </c>
      <c r="H81" s="2">
        <f>'гос.задание на 2025-2026 год '!H196</f>
        <v>96896.49</v>
      </c>
      <c r="I81" s="2">
        <f>'гос.задание на 2025-2026 год '!I196</f>
        <v>0</v>
      </c>
    </row>
    <row r="82" spans="1:9" ht="36" x14ac:dyDescent="0.3">
      <c r="A82" s="120" t="s">
        <v>58</v>
      </c>
      <c r="B82" s="124" t="s">
        <v>5</v>
      </c>
      <c r="C82" s="124">
        <v>226</v>
      </c>
      <c r="D82" s="5">
        <f t="shared" si="36"/>
        <v>228948.39</v>
      </c>
      <c r="E82" s="2">
        <f>E83+E84</f>
        <v>228948.39</v>
      </c>
      <c r="F82" s="2">
        <f>F83+F84</f>
        <v>0</v>
      </c>
      <c r="G82" s="5">
        <f t="shared" si="37"/>
        <v>228948.39</v>
      </c>
      <c r="H82" s="2">
        <f>H83+H84</f>
        <v>228948.39</v>
      </c>
      <c r="I82" s="4">
        <f>I83+I84</f>
        <v>0</v>
      </c>
    </row>
    <row r="83" spans="1:9" ht="18" x14ac:dyDescent="0.3">
      <c r="A83" s="370" t="s">
        <v>6</v>
      </c>
      <c r="B83" s="124">
        <v>243</v>
      </c>
      <c r="C83" s="124">
        <v>226</v>
      </c>
      <c r="D83" s="5">
        <f t="shared" si="36"/>
        <v>0</v>
      </c>
      <c r="E83" s="2">
        <f>'гос.задание на 2025-2026 год '!E198</f>
        <v>0</v>
      </c>
      <c r="F83" s="2">
        <f>'гос.задание на 2025-2026 год '!F198</f>
        <v>0</v>
      </c>
      <c r="G83" s="5">
        <f t="shared" si="37"/>
        <v>0</v>
      </c>
      <c r="H83" s="2">
        <f>'гос.задание на 2025-2026 год '!H198</f>
        <v>0</v>
      </c>
      <c r="I83" s="2">
        <f>'гос.задание на 2025-2026 год '!I198</f>
        <v>0</v>
      </c>
    </row>
    <row r="84" spans="1:9" ht="18" x14ac:dyDescent="0.3">
      <c r="A84" s="370"/>
      <c r="B84" s="124">
        <v>244</v>
      </c>
      <c r="C84" s="124">
        <v>226</v>
      </c>
      <c r="D84" s="5">
        <f t="shared" si="36"/>
        <v>228948.39</v>
      </c>
      <c r="E84" s="2">
        <f>'гос.задание на 2025-2026 год '!E199</f>
        <v>228948.39</v>
      </c>
      <c r="F84" s="2">
        <f>'гос.задание на 2025-2026 год '!F199</f>
        <v>0</v>
      </c>
      <c r="G84" s="5">
        <f t="shared" si="37"/>
        <v>228948.39</v>
      </c>
      <c r="H84" s="2">
        <f>'гос.задание на 2025-2026 год '!H199</f>
        <v>228948.39</v>
      </c>
      <c r="I84" s="2">
        <f>'гос.задание на 2025-2026 год '!I199</f>
        <v>0</v>
      </c>
    </row>
    <row r="85" spans="1:9" ht="18" x14ac:dyDescent="0.3">
      <c r="A85" s="120" t="s">
        <v>25</v>
      </c>
      <c r="B85" s="124">
        <v>244</v>
      </c>
      <c r="C85" s="124">
        <v>227</v>
      </c>
      <c r="D85" s="5">
        <f t="shared" si="36"/>
        <v>0</v>
      </c>
      <c r="E85" s="2">
        <f>'гос.задание на 2025-2026 год '!E200</f>
        <v>0</v>
      </c>
      <c r="F85" s="2">
        <f>'гос.задание на 2025-2026 год '!F200</f>
        <v>0</v>
      </c>
      <c r="G85" s="5">
        <f t="shared" si="37"/>
        <v>0</v>
      </c>
      <c r="H85" s="2">
        <f>'гос.задание на 2025-2026 год '!H200</f>
        <v>0</v>
      </c>
      <c r="I85" s="2">
        <f>'гос.задание на 2025-2026 год '!I200</f>
        <v>0</v>
      </c>
    </row>
    <row r="86" spans="1:9" ht="54" x14ac:dyDescent="0.3">
      <c r="A86" s="183" t="s">
        <v>285</v>
      </c>
      <c r="B86" s="184" t="s">
        <v>115</v>
      </c>
      <c r="C86" s="184">
        <v>228</v>
      </c>
      <c r="D86" s="5">
        <f>E86+F86</f>
        <v>0</v>
      </c>
      <c r="E86" s="2">
        <v>0</v>
      </c>
      <c r="F86" s="2">
        <v>0</v>
      </c>
      <c r="G86" s="5">
        <f>H86+I86</f>
        <v>0</v>
      </c>
      <c r="H86" s="2">
        <v>0</v>
      </c>
      <c r="I86" s="188">
        <v>0</v>
      </c>
    </row>
    <row r="87" spans="1:9" ht="18" x14ac:dyDescent="0.3">
      <c r="A87" s="371" t="s">
        <v>6</v>
      </c>
      <c r="B87" s="338">
        <v>243</v>
      </c>
      <c r="C87" s="338">
        <v>228</v>
      </c>
      <c r="D87" s="5">
        <f>E87+F87</f>
        <v>0</v>
      </c>
      <c r="E87" s="2">
        <v>0</v>
      </c>
      <c r="F87" s="2">
        <v>0</v>
      </c>
      <c r="G87" s="5">
        <f>H87+I87</f>
        <v>0</v>
      </c>
      <c r="H87" s="2">
        <v>0</v>
      </c>
      <c r="I87" s="188">
        <v>0</v>
      </c>
    </row>
    <row r="88" spans="1:9" ht="18" x14ac:dyDescent="0.3">
      <c r="A88" s="372"/>
      <c r="B88" s="338">
        <v>244</v>
      </c>
      <c r="C88" s="338">
        <v>228</v>
      </c>
      <c r="D88" s="5">
        <f>E88+F88</f>
        <v>0</v>
      </c>
      <c r="E88" s="2">
        <v>0</v>
      </c>
      <c r="F88" s="2">
        <v>0</v>
      </c>
      <c r="G88" s="5">
        <f>H88+I88</f>
        <v>0</v>
      </c>
      <c r="H88" s="2">
        <v>0</v>
      </c>
      <c r="I88" s="188">
        <v>0</v>
      </c>
    </row>
    <row r="89" spans="1:9" ht="18" x14ac:dyDescent="0.3">
      <c r="A89" s="120" t="s">
        <v>30</v>
      </c>
      <c r="B89" s="124" t="s">
        <v>5</v>
      </c>
      <c r="C89" s="124">
        <v>290</v>
      </c>
      <c r="D89" s="5">
        <f t="shared" si="36"/>
        <v>0</v>
      </c>
      <c r="E89" s="2">
        <f>E91+E92</f>
        <v>0</v>
      </c>
      <c r="F89" s="2">
        <f>F91+F92</f>
        <v>0</v>
      </c>
      <c r="G89" s="5">
        <f t="shared" si="37"/>
        <v>0</v>
      </c>
      <c r="H89" s="2">
        <f>H91+H92</f>
        <v>0</v>
      </c>
      <c r="I89" s="4">
        <f>I91+I92</f>
        <v>0</v>
      </c>
    </row>
    <row r="90" spans="1:9" ht="18" x14ac:dyDescent="0.3">
      <c r="A90" s="120" t="s">
        <v>9</v>
      </c>
      <c r="B90" s="124"/>
      <c r="C90" s="124"/>
      <c r="D90" s="5">
        <f t="shared" si="36"/>
        <v>0</v>
      </c>
      <c r="E90" s="2"/>
      <c r="F90" s="2"/>
      <c r="G90" s="5">
        <f t="shared" si="37"/>
        <v>0</v>
      </c>
      <c r="H90" s="2"/>
      <c r="I90" s="4"/>
    </row>
    <row r="91" spans="1:9" ht="54" x14ac:dyDescent="0.3">
      <c r="A91" s="120" t="s">
        <v>34</v>
      </c>
      <c r="B91" s="124">
        <v>244</v>
      </c>
      <c r="C91" s="124">
        <v>296</v>
      </c>
      <c r="D91" s="5">
        <f t="shared" si="36"/>
        <v>0</v>
      </c>
      <c r="E91" s="2">
        <f>'гос.задание на 2025-2026 год '!E204</f>
        <v>0</v>
      </c>
      <c r="F91" s="2">
        <f>'гос.задание на 2025-2026 год '!F204</f>
        <v>0</v>
      </c>
      <c r="G91" s="5">
        <f t="shared" si="37"/>
        <v>0</v>
      </c>
      <c r="H91" s="2">
        <f>'гос.задание на 2025-2026 год '!H204</f>
        <v>0</v>
      </c>
      <c r="I91" s="2">
        <f>'гос.задание на 2025-2026 год '!I204</f>
        <v>0</v>
      </c>
    </row>
    <row r="92" spans="1:9" ht="54" x14ac:dyDescent="0.3">
      <c r="A92" s="120" t="s">
        <v>35</v>
      </c>
      <c r="B92" s="124">
        <v>244</v>
      </c>
      <c r="C92" s="124">
        <v>297</v>
      </c>
      <c r="D92" s="5">
        <f t="shared" si="36"/>
        <v>0</v>
      </c>
      <c r="E92" s="2">
        <f>'гос.задание на 2025-2026 год '!E205</f>
        <v>0</v>
      </c>
      <c r="F92" s="2">
        <f>'гос.задание на 2025-2026 год '!F205</f>
        <v>0</v>
      </c>
      <c r="G92" s="5">
        <f t="shared" si="37"/>
        <v>0</v>
      </c>
      <c r="H92" s="2">
        <f>'гос.задание на 2025-2026 год '!H205</f>
        <v>0</v>
      </c>
      <c r="I92" s="2">
        <f>'гос.задание на 2025-2026 год '!I205</f>
        <v>0</v>
      </c>
    </row>
    <row r="93" spans="1:9" ht="54" x14ac:dyDescent="0.3">
      <c r="A93" s="120" t="s">
        <v>59</v>
      </c>
      <c r="B93" s="124" t="s">
        <v>5</v>
      </c>
      <c r="C93" s="124">
        <v>300</v>
      </c>
      <c r="D93" s="5">
        <f t="shared" si="36"/>
        <v>10300</v>
      </c>
      <c r="E93" s="2">
        <f>E95+E97+E96</f>
        <v>10300</v>
      </c>
      <c r="F93" s="2">
        <f>F95+F97+F96</f>
        <v>0</v>
      </c>
      <c r="G93" s="5">
        <f t="shared" si="37"/>
        <v>10300</v>
      </c>
      <c r="H93" s="2">
        <f>H95+H97+H96</f>
        <v>10300</v>
      </c>
      <c r="I93" s="4">
        <f>I95+I97+I96</f>
        <v>0</v>
      </c>
    </row>
    <row r="94" spans="1:9" ht="18" x14ac:dyDescent="0.3">
      <c r="A94" s="120" t="s">
        <v>9</v>
      </c>
      <c r="B94" s="124"/>
      <c r="C94" s="124"/>
      <c r="D94" s="5"/>
      <c r="E94" s="2"/>
      <c r="F94" s="2"/>
      <c r="G94" s="5"/>
      <c r="H94" s="2"/>
      <c r="I94" s="4"/>
    </row>
    <row r="95" spans="1:9" ht="54" x14ac:dyDescent="0.3">
      <c r="A95" s="120" t="s">
        <v>36</v>
      </c>
      <c r="B95" s="124">
        <v>244</v>
      </c>
      <c r="C95" s="124">
        <v>310</v>
      </c>
      <c r="D95" s="5">
        <f t="shared" ref="D95:D97" si="38">E95+F95</f>
        <v>0</v>
      </c>
      <c r="E95" s="2">
        <f>'гос.задание на 2025-2026 год '!E208</f>
        <v>0</v>
      </c>
      <c r="F95" s="2">
        <f>'гос.задание на 2025-2026 год '!F208</f>
        <v>0</v>
      </c>
      <c r="G95" s="5">
        <f t="shared" ref="G95:G97" si="39">H95+I95</f>
        <v>0</v>
      </c>
      <c r="H95" s="2">
        <f>'гос.задание на 2025-2026 год '!H208</f>
        <v>0</v>
      </c>
      <c r="I95" s="2">
        <f>'гос.задание на 2025-2026 год '!I208</f>
        <v>0</v>
      </c>
    </row>
    <row r="96" spans="1:9" ht="72" x14ac:dyDescent="0.3">
      <c r="A96" s="120" t="s">
        <v>68</v>
      </c>
      <c r="B96" s="124">
        <v>244</v>
      </c>
      <c r="C96" s="124">
        <v>320</v>
      </c>
      <c r="D96" s="5">
        <f t="shared" si="38"/>
        <v>0</v>
      </c>
      <c r="E96" s="2">
        <f>'гос.задание на 2025-2026 год '!E209</f>
        <v>0</v>
      </c>
      <c r="F96" s="2">
        <f>'гос.задание на 2025-2026 год '!F209</f>
        <v>0</v>
      </c>
      <c r="G96" s="5">
        <f t="shared" si="39"/>
        <v>0</v>
      </c>
      <c r="H96" s="2">
        <f>'гос.задание на 2025-2026 год '!H209</f>
        <v>0</v>
      </c>
      <c r="I96" s="2">
        <f>'гос.задание на 2025-2026 год '!I209</f>
        <v>0</v>
      </c>
    </row>
    <row r="97" spans="1:9" ht="72" x14ac:dyDescent="0.3">
      <c r="A97" s="120" t="s">
        <v>60</v>
      </c>
      <c r="B97" s="124" t="s">
        <v>5</v>
      </c>
      <c r="C97" s="124">
        <v>340</v>
      </c>
      <c r="D97" s="5">
        <f t="shared" si="38"/>
        <v>10300</v>
      </c>
      <c r="E97" s="2">
        <f>E99+E100+E101+E102+E103+E104+E106</f>
        <v>10300</v>
      </c>
      <c r="F97" s="2">
        <f>F99+F100+F101+F102+F103+F104+F106</f>
        <v>0</v>
      </c>
      <c r="G97" s="5">
        <f t="shared" si="39"/>
        <v>10300</v>
      </c>
      <c r="H97" s="2">
        <f>H99+H100+H101+H102+H103+H104+H106</f>
        <v>10300</v>
      </c>
      <c r="I97" s="4">
        <f>I99+I100+I101+I102+I103+I104+I106</f>
        <v>0</v>
      </c>
    </row>
    <row r="98" spans="1:9" ht="18" x14ac:dyDescent="0.3">
      <c r="A98" s="120" t="s">
        <v>6</v>
      </c>
      <c r="B98" s="124"/>
      <c r="C98" s="124"/>
      <c r="D98" s="5"/>
      <c r="E98" s="2"/>
      <c r="F98" s="2"/>
      <c r="G98" s="5"/>
      <c r="H98" s="2"/>
      <c r="I98" s="4"/>
    </row>
    <row r="99" spans="1:9" ht="126" customHeight="1" x14ac:dyDescent="0.3">
      <c r="A99" s="120" t="s">
        <v>37</v>
      </c>
      <c r="B99" s="124">
        <v>244</v>
      </c>
      <c r="C99" s="124">
        <v>341</v>
      </c>
      <c r="D99" s="5">
        <f t="shared" ref="D99:D106" si="40">E99+F99</f>
        <v>0</v>
      </c>
      <c r="E99" s="2">
        <f>'гос.задание на 2025-2026 год '!E212</f>
        <v>0</v>
      </c>
      <c r="F99" s="2">
        <f>'гос.задание на 2025-2026 год '!F212</f>
        <v>0</v>
      </c>
      <c r="G99" s="5">
        <f t="shared" ref="G99:G106" si="41">H99+I99</f>
        <v>0</v>
      </c>
      <c r="H99" s="2">
        <f>'гос.задание на 2025-2026 год '!H212</f>
        <v>0</v>
      </c>
      <c r="I99" s="2">
        <f>'гос.задание на 2025-2026 год '!I212</f>
        <v>0</v>
      </c>
    </row>
    <row r="100" spans="1:9" ht="54" x14ac:dyDescent="0.3">
      <c r="A100" s="120" t="s">
        <v>38</v>
      </c>
      <c r="B100" s="124">
        <v>244</v>
      </c>
      <c r="C100" s="124">
        <v>342</v>
      </c>
      <c r="D100" s="5">
        <f t="shared" si="40"/>
        <v>0</v>
      </c>
      <c r="E100" s="2">
        <f>'гос.задание на 2025-2026 год '!E213</f>
        <v>0</v>
      </c>
      <c r="F100" s="2">
        <f>'гос.задание на 2025-2026 год '!F213</f>
        <v>0</v>
      </c>
      <c r="G100" s="5">
        <f t="shared" si="41"/>
        <v>0</v>
      </c>
      <c r="H100" s="2">
        <f>'гос.задание на 2025-2026 год '!H213</f>
        <v>0</v>
      </c>
      <c r="I100" s="2">
        <f>'гос.задание на 2025-2026 год '!I213</f>
        <v>0</v>
      </c>
    </row>
    <row r="101" spans="1:9" ht="72" x14ac:dyDescent="0.3">
      <c r="A101" s="120" t="s">
        <v>39</v>
      </c>
      <c r="B101" s="124">
        <v>244</v>
      </c>
      <c r="C101" s="124">
        <v>343</v>
      </c>
      <c r="D101" s="5">
        <f t="shared" si="40"/>
        <v>0</v>
      </c>
      <c r="E101" s="2">
        <f>'гос.задание на 2025-2026 год '!E214</f>
        <v>0</v>
      </c>
      <c r="F101" s="2">
        <f>'гос.задание на 2025-2026 год '!F214</f>
        <v>0</v>
      </c>
      <c r="G101" s="5">
        <f t="shared" si="41"/>
        <v>0</v>
      </c>
      <c r="H101" s="2">
        <f>'гос.задание на 2025-2026 год '!H214</f>
        <v>0</v>
      </c>
      <c r="I101" s="2">
        <f>'гос.задание на 2025-2026 год '!I214</f>
        <v>0</v>
      </c>
    </row>
    <row r="102" spans="1:9" ht="90.6" customHeight="1" x14ac:dyDescent="0.3">
      <c r="A102" s="120" t="s">
        <v>40</v>
      </c>
      <c r="B102" s="124">
        <v>244</v>
      </c>
      <c r="C102" s="124">
        <v>344</v>
      </c>
      <c r="D102" s="5">
        <f t="shared" si="40"/>
        <v>0</v>
      </c>
      <c r="E102" s="2">
        <f>'гос.задание на 2025-2026 год '!E215</f>
        <v>0</v>
      </c>
      <c r="F102" s="2">
        <f>'гос.задание на 2025-2026 год '!F215</f>
        <v>0</v>
      </c>
      <c r="G102" s="5">
        <f t="shared" si="41"/>
        <v>0</v>
      </c>
      <c r="H102" s="2">
        <f>'гос.задание на 2025-2026 год '!H215</f>
        <v>0</v>
      </c>
      <c r="I102" s="2">
        <f>'гос.задание на 2025-2026 год '!I215</f>
        <v>0</v>
      </c>
    </row>
    <row r="103" spans="1:9" ht="71.55" customHeight="1" x14ac:dyDescent="0.3">
      <c r="A103" s="120" t="s">
        <v>41</v>
      </c>
      <c r="B103" s="124">
        <v>244</v>
      </c>
      <c r="C103" s="124">
        <v>345</v>
      </c>
      <c r="D103" s="5">
        <f t="shared" si="40"/>
        <v>0</v>
      </c>
      <c r="E103" s="2">
        <f>'гос.задание на 2025-2026 год '!E216</f>
        <v>0</v>
      </c>
      <c r="F103" s="2">
        <f>'гос.задание на 2025-2026 год '!F216</f>
        <v>0</v>
      </c>
      <c r="G103" s="5">
        <f t="shared" si="41"/>
        <v>0</v>
      </c>
      <c r="H103" s="2">
        <f>'гос.задание на 2025-2026 год '!H216</f>
        <v>0</v>
      </c>
      <c r="I103" s="2">
        <f>'гос.задание на 2025-2026 год '!I216</f>
        <v>0</v>
      </c>
    </row>
    <row r="104" spans="1:9" ht="72" x14ac:dyDescent="0.3">
      <c r="A104" s="120" t="s">
        <v>42</v>
      </c>
      <c r="B104" s="124">
        <v>244</v>
      </c>
      <c r="C104" s="124">
        <v>346</v>
      </c>
      <c r="D104" s="5">
        <f t="shared" si="40"/>
        <v>10300</v>
      </c>
      <c r="E104" s="2">
        <f>'гос.задание на 2025-2026 год '!E217</f>
        <v>10300</v>
      </c>
      <c r="F104" s="2">
        <f>'гос.задание на 2025-2026 год '!F217</f>
        <v>0</v>
      </c>
      <c r="G104" s="5">
        <f t="shared" si="41"/>
        <v>10300</v>
      </c>
      <c r="H104" s="2">
        <f>'гос.задание на 2025-2026 год '!H217</f>
        <v>10300</v>
      </c>
      <c r="I104" s="2">
        <f>'гос.задание на 2025-2026 год '!I217</f>
        <v>0</v>
      </c>
    </row>
    <row r="105" spans="1:9" ht="109.8" customHeight="1" x14ac:dyDescent="0.3">
      <c r="A105" s="185" t="s">
        <v>286</v>
      </c>
      <c r="B105" s="179">
        <v>244</v>
      </c>
      <c r="C105" s="179">
        <v>347</v>
      </c>
      <c r="D105" s="180">
        <f>E105+F105</f>
        <v>0</v>
      </c>
      <c r="E105" s="2">
        <v>0</v>
      </c>
      <c r="F105" s="2">
        <v>0</v>
      </c>
      <c r="G105" s="180">
        <f>H105+I105</f>
        <v>0</v>
      </c>
      <c r="H105" s="2">
        <v>0</v>
      </c>
      <c r="I105" s="2">
        <v>0</v>
      </c>
    </row>
    <row r="106" spans="1:9" ht="103.8" customHeight="1" thickBot="1" x14ac:dyDescent="0.35">
      <c r="A106" s="32" t="s">
        <v>43</v>
      </c>
      <c r="B106" s="33">
        <v>244</v>
      </c>
      <c r="C106" s="33">
        <v>349</v>
      </c>
      <c r="D106" s="34">
        <f t="shared" si="40"/>
        <v>0</v>
      </c>
      <c r="E106" s="2">
        <f>'гос.задание на 2025-2026 год '!E219</f>
        <v>0</v>
      </c>
      <c r="F106" s="2">
        <f>'гос.задание на 2025-2026 год '!F219</f>
        <v>0</v>
      </c>
      <c r="G106" s="34">
        <f t="shared" si="41"/>
        <v>0</v>
      </c>
      <c r="H106" s="2">
        <f>'гос.задание на 2025-2026 год '!H219</f>
        <v>0</v>
      </c>
      <c r="I106" s="2">
        <f>'гос.задание на 2025-2026 год '!I219</f>
        <v>0</v>
      </c>
    </row>
    <row r="108" spans="1:9" ht="1.8" customHeight="1" x14ac:dyDescent="0.3"/>
    <row r="109" spans="1:9" ht="18" hidden="1" x14ac:dyDescent="0.35">
      <c r="A109" s="29"/>
      <c r="B109" s="463"/>
      <c r="C109" s="463"/>
      <c r="D109" s="253"/>
      <c r="E109" s="463"/>
      <c r="F109" s="463"/>
    </row>
    <row r="110" spans="1:9" ht="1.8" customHeight="1" x14ac:dyDescent="0.35">
      <c r="A110" s="29"/>
      <c r="B110" s="463"/>
      <c r="C110" s="463"/>
      <c r="D110" s="253"/>
      <c r="E110" s="463"/>
      <c r="F110" s="463"/>
    </row>
    <row r="111" spans="1:9" ht="18" hidden="1" x14ac:dyDescent="0.35">
      <c r="A111" s="29"/>
      <c r="B111" s="253"/>
      <c r="C111" s="253"/>
      <c r="D111" s="253"/>
      <c r="E111" s="253"/>
      <c r="F111" s="253"/>
    </row>
    <row r="112" spans="1:9" ht="18" hidden="1" x14ac:dyDescent="0.35">
      <c r="A112" s="29"/>
      <c r="B112" s="463"/>
      <c r="C112" s="463"/>
      <c r="D112" s="253"/>
      <c r="E112" s="463"/>
      <c r="F112" s="463"/>
    </row>
    <row r="113" spans="1:6" ht="18" hidden="1" x14ac:dyDescent="0.35">
      <c r="A113" s="29"/>
      <c r="B113" s="463"/>
      <c r="C113" s="463"/>
      <c r="D113" s="253"/>
      <c r="E113" s="463"/>
      <c r="F113" s="463"/>
    </row>
    <row r="114" spans="1:6" ht="18" hidden="1" x14ac:dyDescent="0.35">
      <c r="A114" s="29"/>
      <c r="B114" s="88"/>
      <c r="C114" s="88"/>
      <c r="D114" s="10"/>
      <c r="E114" s="88"/>
      <c r="F114" s="88"/>
    </row>
    <row r="115" spans="1:6" ht="18" x14ac:dyDescent="0.35">
      <c r="A115" s="29" t="s">
        <v>56</v>
      </c>
      <c r="B115" s="373"/>
      <c r="C115" s="373"/>
      <c r="D115" s="10"/>
      <c r="E115" s="373" t="s">
        <v>267</v>
      </c>
      <c r="F115" s="373"/>
    </row>
    <row r="116" spans="1:6" ht="18" x14ac:dyDescent="0.35">
      <c r="A116" s="29"/>
      <c r="B116" s="380" t="s">
        <v>53</v>
      </c>
      <c r="C116" s="380"/>
      <c r="D116" s="10"/>
      <c r="E116" s="380" t="s">
        <v>54</v>
      </c>
      <c r="F116" s="380"/>
    </row>
    <row r="117" spans="1:6" ht="18" x14ac:dyDescent="0.35">
      <c r="A117" s="29" t="s">
        <v>57</v>
      </c>
      <c r="B117" s="10"/>
      <c r="C117" s="10"/>
      <c r="D117" s="10"/>
      <c r="E117" s="10"/>
      <c r="F117" s="10"/>
    </row>
    <row r="118" spans="1:6" ht="18" x14ac:dyDescent="0.35">
      <c r="A118" s="381" t="s">
        <v>44</v>
      </c>
      <c r="B118" s="381"/>
      <c r="C118" s="10"/>
      <c r="D118" s="10"/>
      <c r="E118" s="10"/>
      <c r="F118" s="10"/>
    </row>
  </sheetData>
  <mergeCells count="32">
    <mergeCell ref="H5:I5"/>
    <mergeCell ref="A80:A81"/>
    <mergeCell ref="A83:A84"/>
    <mergeCell ref="A60:I60"/>
    <mergeCell ref="A5:A7"/>
    <mergeCell ref="B5:B7"/>
    <mergeCell ref="C5:C7"/>
    <mergeCell ref="D5:D7"/>
    <mergeCell ref="E5:F5"/>
    <mergeCell ref="E6:F6"/>
    <mergeCell ref="H6:I6"/>
    <mergeCell ref="A12:I12"/>
    <mergeCell ref="G5:G7"/>
    <mergeCell ref="A32:A33"/>
    <mergeCell ref="A35:A36"/>
    <mergeCell ref="A39:A40"/>
    <mergeCell ref="A87:A88"/>
    <mergeCell ref="A118:B118"/>
    <mergeCell ref="A1:I1"/>
    <mergeCell ref="A2:I2"/>
    <mergeCell ref="B113:C113"/>
    <mergeCell ref="E113:F113"/>
    <mergeCell ref="B115:C115"/>
    <mergeCell ref="E115:F115"/>
    <mergeCell ref="B116:C116"/>
    <mergeCell ref="E116:F116"/>
    <mergeCell ref="B109:C109"/>
    <mergeCell ref="E109:F109"/>
    <mergeCell ref="B110:C110"/>
    <mergeCell ref="E110:F110"/>
    <mergeCell ref="B112:C112"/>
    <mergeCell ref="E112:F112"/>
  </mergeCells>
  <pageMargins left="1.3779527559055118" right="0.39370078740157483" top="0.98425196850393704" bottom="0.78740157480314965" header="0.31496062992125984" footer="0.31496062992125984"/>
  <pageSetup paperSize="9" scale="75" firstPageNumber="12" orientation="landscape" useFirstPageNumber="1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60"/>
  <sheetViews>
    <sheetView zoomScale="85" zoomScaleNormal="85" workbookViewId="0">
      <selection activeCell="A4" sqref="A4:G4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6" width="16.44140625" style="7" customWidth="1"/>
    <col min="7" max="7" width="16.33203125" style="7" customWidth="1"/>
    <col min="8" max="8" width="17.33203125" style="7" customWidth="1"/>
    <col min="9" max="10" width="13.6640625" style="7" customWidth="1"/>
    <col min="11" max="11" width="11.5546875" style="7" bestFit="1" customWidth="1"/>
    <col min="12" max="16384" width="8.88671875" style="7"/>
  </cols>
  <sheetData>
    <row r="1" spans="1:11" ht="18" x14ac:dyDescent="0.3">
      <c r="A1" s="6"/>
      <c r="E1" s="401"/>
      <c r="F1" s="401"/>
      <c r="G1" s="401"/>
    </row>
    <row r="2" spans="1:11" ht="40.049999999999997" customHeight="1" x14ac:dyDescent="0.3">
      <c r="A2" s="402" t="s">
        <v>331</v>
      </c>
      <c r="B2" s="402"/>
      <c r="C2" s="402"/>
      <c r="D2" s="402"/>
      <c r="E2" s="402"/>
      <c r="F2" s="402"/>
      <c r="G2" s="402"/>
    </row>
    <row r="3" spans="1:11" ht="17.55" x14ac:dyDescent="0.3">
      <c r="A3" s="112"/>
      <c r="B3" s="112"/>
      <c r="C3" s="112"/>
      <c r="D3" s="112"/>
      <c r="E3" s="112"/>
      <c r="F3" s="112"/>
      <c r="G3" s="112"/>
    </row>
    <row r="4" spans="1:11" ht="35.549999999999997" customHeight="1" x14ac:dyDescent="0.3">
      <c r="A4" s="402" t="s">
        <v>338</v>
      </c>
      <c r="B4" s="402"/>
      <c r="C4" s="402"/>
      <c r="D4" s="402"/>
      <c r="E4" s="402"/>
      <c r="F4" s="402"/>
      <c r="G4" s="402"/>
    </row>
    <row r="5" spans="1:11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11" ht="17.55" x14ac:dyDescent="0.3">
      <c r="A6" s="109"/>
    </row>
    <row r="7" spans="1:11" ht="18" x14ac:dyDescent="0.35">
      <c r="A7" s="9" t="s">
        <v>284</v>
      </c>
      <c r="B7" s="10">
        <v>120</v>
      </c>
      <c r="K7" s="85" t="s">
        <v>248</v>
      </c>
    </row>
    <row r="8" spans="1:11" ht="15" x14ac:dyDescent="0.3">
      <c r="A8" s="11"/>
      <c r="H8" s="7" t="s">
        <v>247</v>
      </c>
      <c r="I8" s="7" t="s">
        <v>252</v>
      </c>
      <c r="J8" s="7" t="s">
        <v>251</v>
      </c>
    </row>
    <row r="9" spans="1:11" ht="79.8" customHeight="1" x14ac:dyDescent="0.3">
      <c r="A9" s="110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  <c r="H9" s="50">
        <f>'гос.задание на 2025-2026 год '!D8</f>
        <v>0</v>
      </c>
      <c r="I9" s="50">
        <f>F11+F20+F26+F32+D40+F48+F56+F64+F70+F78+F84+F92+F93+F94</f>
        <v>4973117.91</v>
      </c>
      <c r="J9" s="50">
        <f>G113+F122+F130+F138+F146+F154+F162+F168+F177+F183+F203+F218+F225+F232+F241+F248+F255+F264+F266+F268+F270+F272+F282+F291+F301+F310+F311+F312+F313+F315+F323+F332+F339+F351+F358+E369+F379+F381+F389+F398+F408+F410+F412+F414+F416+F418+F422-F177</f>
        <v>4939165.92</v>
      </c>
      <c r="K9" s="84">
        <f>H9+I9-J9</f>
        <v>33951.990000000224</v>
      </c>
    </row>
    <row r="10" spans="1:11" ht="18" x14ac:dyDescent="0.3">
      <c r="A10" s="110">
        <v>1</v>
      </c>
      <c r="B10" s="395">
        <v>2</v>
      </c>
      <c r="C10" s="395"/>
      <c r="D10" s="395">
        <v>3</v>
      </c>
      <c r="E10" s="395"/>
      <c r="F10" s="395">
        <v>4</v>
      </c>
      <c r="G10" s="395"/>
    </row>
    <row r="11" spans="1:11" ht="36" x14ac:dyDescent="0.3">
      <c r="A11" s="13" t="s">
        <v>167</v>
      </c>
      <c r="B11" s="395"/>
      <c r="C11" s="395"/>
      <c r="D11" s="395"/>
      <c r="E11" s="395"/>
      <c r="F11" s="398">
        <f>B11*D11</f>
        <v>0</v>
      </c>
      <c r="G11" s="398"/>
    </row>
    <row r="12" spans="1:11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11" ht="17.399999999999999" x14ac:dyDescent="0.3">
      <c r="A13" s="109"/>
    </row>
    <row r="14" spans="1:11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11" ht="17.399999999999999" x14ac:dyDescent="0.3">
      <c r="A15" s="112"/>
      <c r="B15" s="112"/>
      <c r="C15" s="112"/>
      <c r="D15" s="112"/>
      <c r="E15" s="112"/>
      <c r="F15" s="112"/>
      <c r="G15" s="112"/>
    </row>
    <row r="16" spans="1:11" ht="18" x14ac:dyDescent="0.35">
      <c r="A16" s="9" t="s">
        <v>284</v>
      </c>
      <c r="B16" s="10">
        <v>130</v>
      </c>
    </row>
    <row r="17" spans="1:11" ht="15" x14ac:dyDescent="0.3">
      <c r="A17" s="11"/>
    </row>
    <row r="18" spans="1:11" ht="55.95" customHeight="1" x14ac:dyDescent="0.35">
      <c r="A18" s="110" t="s">
        <v>84</v>
      </c>
      <c r="B18" s="395" t="s">
        <v>170</v>
      </c>
      <c r="C18" s="395"/>
      <c r="D18" s="395" t="s">
        <v>171</v>
      </c>
      <c r="E18" s="395"/>
      <c r="F18" s="395" t="s">
        <v>169</v>
      </c>
      <c r="G18" s="395"/>
      <c r="K18" s="85"/>
    </row>
    <row r="19" spans="1:11" ht="18" x14ac:dyDescent="0.3">
      <c r="A19" s="110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11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f>'гос.задание на 2025-2026 год '!E12</f>
        <v>4973117.91</v>
      </c>
      <c r="G20" s="398"/>
      <c r="H20" s="50"/>
      <c r="I20" s="50"/>
      <c r="J20" s="50"/>
      <c r="K20" s="50"/>
    </row>
    <row r="21" spans="1:11" ht="17.399999999999999" x14ac:dyDescent="0.3">
      <c r="A21" s="109"/>
    </row>
    <row r="22" spans="1:11" ht="18" x14ac:dyDescent="0.35">
      <c r="A22" s="9" t="s">
        <v>284</v>
      </c>
      <c r="B22" s="10">
        <v>130</v>
      </c>
    </row>
    <row r="23" spans="1:11" ht="15" x14ac:dyDescent="0.3">
      <c r="A23" s="11"/>
    </row>
    <row r="24" spans="1:11" ht="41.4" customHeight="1" x14ac:dyDescent="0.3">
      <c r="A24" s="110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11" ht="18" x14ac:dyDescent="0.3">
      <c r="A25" s="110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11" ht="72" x14ac:dyDescent="0.3">
      <c r="A26" s="13" t="s">
        <v>162</v>
      </c>
      <c r="B26" s="395"/>
      <c r="C26" s="395"/>
      <c r="D26" s="395"/>
      <c r="E26" s="395"/>
      <c r="F26" s="398">
        <f>B26*D26</f>
        <v>0</v>
      </c>
      <c r="G26" s="398"/>
    </row>
    <row r="27" spans="1:11" ht="17.399999999999999" x14ac:dyDescent="0.3">
      <c r="A27" s="109"/>
    </row>
    <row r="28" spans="1:11" ht="18" x14ac:dyDescent="0.35">
      <c r="A28" s="9" t="s">
        <v>284</v>
      </c>
      <c r="B28" s="10">
        <v>150</v>
      </c>
    </row>
    <row r="29" spans="1:11" ht="15" x14ac:dyDescent="0.3">
      <c r="A29" s="11"/>
    </row>
    <row r="30" spans="1:11" ht="42.6" customHeight="1" x14ac:dyDescent="0.3">
      <c r="A30" s="110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11" ht="18" x14ac:dyDescent="0.3">
      <c r="A31" s="110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11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v>0</v>
      </c>
      <c r="G32" s="398"/>
    </row>
    <row r="33" spans="1:7" ht="17.399999999999999" x14ac:dyDescent="0.3">
      <c r="A33" s="109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109"/>
    </row>
    <row r="36" spans="1:7" ht="18" x14ac:dyDescent="0.35">
      <c r="A36" s="9" t="s">
        <v>284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v>0</v>
      </c>
      <c r="E40" s="407"/>
      <c r="F40" s="407"/>
      <c r="G40" s="400"/>
    </row>
    <row r="41" spans="1:7" ht="17.399999999999999" x14ac:dyDescent="0.3">
      <c r="A41" s="109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112"/>
      <c r="B43" s="112"/>
      <c r="C43" s="112"/>
      <c r="D43" s="112"/>
      <c r="E43" s="112"/>
      <c r="F43" s="112"/>
      <c r="G43" s="112"/>
    </row>
    <row r="44" spans="1:7" ht="18" x14ac:dyDescent="0.35">
      <c r="A44" s="9" t="s">
        <v>284</v>
      </c>
      <c r="B44" s="10">
        <v>180</v>
      </c>
    </row>
    <row r="45" spans="1:7" ht="15" x14ac:dyDescent="0.3">
      <c r="A45" s="11"/>
    </row>
    <row r="46" spans="1:7" ht="57" customHeight="1" x14ac:dyDescent="0.3">
      <c r="A46" s="110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110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v>0</v>
      </c>
      <c r="G48" s="398"/>
    </row>
    <row r="49" spans="1:7" ht="17.399999999999999" x14ac:dyDescent="0.3">
      <c r="A49" s="109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109"/>
    </row>
    <row r="52" spans="1:7" ht="18" x14ac:dyDescent="0.35">
      <c r="A52" s="9" t="s">
        <v>284</v>
      </c>
      <c r="B52" s="10">
        <v>150</v>
      </c>
    </row>
    <row r="53" spans="1:7" ht="15" x14ac:dyDescent="0.3">
      <c r="A53" s="11"/>
    </row>
    <row r="54" spans="1:7" ht="58.95" customHeight="1" x14ac:dyDescent="0.3">
      <c r="A54" s="110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110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v>0</v>
      </c>
      <c r="G56" s="398"/>
    </row>
    <row r="57" spans="1:7" ht="17.399999999999999" x14ac:dyDescent="0.3">
      <c r="A57" s="109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109"/>
    </row>
    <row r="60" spans="1:7" ht="18" x14ac:dyDescent="0.35">
      <c r="A60" s="9" t="s">
        <v>284</v>
      </c>
      <c r="B60" s="10">
        <v>410</v>
      </c>
    </row>
    <row r="61" spans="1:7" ht="15" x14ac:dyDescent="0.3">
      <c r="A61" s="11"/>
    </row>
    <row r="62" spans="1:7" ht="51.6" customHeight="1" x14ac:dyDescent="0.3">
      <c r="A62" s="110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110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v>0</v>
      </c>
      <c r="G64" s="398"/>
    </row>
    <row r="65" spans="1:7" ht="17.399999999999999" x14ac:dyDescent="0.3">
      <c r="A65" s="109"/>
    </row>
    <row r="66" spans="1:7" ht="18" x14ac:dyDescent="0.35">
      <c r="A66" s="9" t="s">
        <v>284</v>
      </c>
      <c r="B66" s="10">
        <v>440</v>
      </c>
    </row>
    <row r="67" spans="1:7" ht="15" x14ac:dyDescent="0.3">
      <c r="A67" s="11"/>
    </row>
    <row r="68" spans="1:7" ht="36.6" customHeight="1" x14ac:dyDescent="0.3">
      <c r="A68" s="110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110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v>0</v>
      </c>
      <c r="G70" s="398"/>
    </row>
    <row r="71" spans="1:7" ht="18" x14ac:dyDescent="0.3">
      <c r="A71" s="15"/>
      <c r="B71" s="19"/>
      <c r="C71" s="19"/>
      <c r="D71" s="19"/>
      <c r="E71" s="19"/>
      <c r="F71" s="19"/>
      <c r="G71" s="19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43.2" customHeight="1" x14ac:dyDescent="0.3">
      <c r="A76" s="110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110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471">
        <f>'гос.задание на 2025-2026 год '!D18</f>
        <v>0</v>
      </c>
      <c r="G78" s="471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36.6" customHeight="1" x14ac:dyDescent="0.3">
      <c r="A82" s="110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110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471">
        <f>'гос.задание на 2025-2026 год '!D19</f>
        <v>0</v>
      </c>
      <c r="G84" s="471"/>
    </row>
    <row r="85" spans="1:7" ht="18" x14ac:dyDescent="0.3">
      <c r="A85" s="15"/>
      <c r="B85" s="19"/>
      <c r="C85" s="19"/>
      <c r="D85" s="19"/>
      <c r="E85" s="19"/>
      <c r="F85" s="86"/>
      <c r="G85" s="86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33" customHeight="1" x14ac:dyDescent="0.3">
      <c r="A90" s="110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10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3" t="s">
        <v>190</v>
      </c>
      <c r="B92" s="395" t="s">
        <v>115</v>
      </c>
      <c r="C92" s="395"/>
      <c r="D92" s="395" t="s">
        <v>115</v>
      </c>
      <c r="E92" s="395"/>
      <c r="F92" s="471">
        <f>'гос.задание на 2025-2026 год '!D111</f>
        <v>0</v>
      </c>
      <c r="G92" s="472"/>
    </row>
    <row r="93" spans="1:7" ht="54" x14ac:dyDescent="0.3">
      <c r="A93" s="13" t="s">
        <v>191</v>
      </c>
      <c r="B93" s="395" t="s">
        <v>115</v>
      </c>
      <c r="C93" s="395"/>
      <c r="D93" s="395" t="s">
        <v>115</v>
      </c>
      <c r="E93" s="395"/>
      <c r="F93" s="471">
        <f>'гос.задание на 2025-2026 год '!D112</f>
        <v>0</v>
      </c>
      <c r="G93" s="472"/>
    </row>
    <row r="94" spans="1:7" ht="54" x14ac:dyDescent="0.3">
      <c r="A94" s="13" t="s">
        <v>192</v>
      </c>
      <c r="B94" s="395" t="s">
        <v>115</v>
      </c>
      <c r="C94" s="395"/>
      <c r="D94" s="395" t="s">
        <v>115</v>
      </c>
      <c r="E94" s="395"/>
      <c r="F94" s="471">
        <f>'гос.задание на 2025-2026 год '!D113</f>
        <v>0</v>
      </c>
      <c r="G94" s="472"/>
    </row>
    <row r="95" spans="1:7" ht="18" x14ac:dyDescent="0.3">
      <c r="A95" s="15"/>
      <c r="B95" s="19"/>
      <c r="C95" s="19"/>
      <c r="D95" s="19"/>
      <c r="E95" s="19"/>
      <c r="F95" s="221"/>
      <c r="G95" s="222"/>
    </row>
    <row r="96" spans="1:7" ht="17.399999999999999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15" t="s">
        <v>84</v>
      </c>
      <c r="B98" s="395" t="s">
        <v>163</v>
      </c>
      <c r="C98" s="395"/>
    </row>
    <row r="99" spans="1:7" ht="18" x14ac:dyDescent="0.3">
      <c r="A99" s="215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86"/>
      <c r="G101" s="86"/>
    </row>
    <row r="102" spans="1:7" ht="48.6" customHeight="1" x14ac:dyDescent="0.3">
      <c r="A102" s="402" t="s">
        <v>313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395" t="s">
        <v>74</v>
      </c>
      <c r="B108" s="395" t="s">
        <v>75</v>
      </c>
      <c r="C108" s="395" t="s">
        <v>76</v>
      </c>
      <c r="D108" s="395"/>
      <c r="E108" s="395"/>
      <c r="F108" s="395"/>
      <c r="G108" s="395" t="s">
        <v>77</v>
      </c>
    </row>
    <row r="109" spans="1:7" ht="18" x14ac:dyDescent="0.3">
      <c r="A109" s="395"/>
      <c r="B109" s="395"/>
      <c r="C109" s="395" t="s">
        <v>78</v>
      </c>
      <c r="D109" s="395" t="s">
        <v>6</v>
      </c>
      <c r="E109" s="395"/>
      <c r="F109" s="395"/>
      <c r="G109" s="395"/>
    </row>
    <row r="110" spans="1:7" ht="72" x14ac:dyDescent="0.3">
      <c r="A110" s="395"/>
      <c r="B110" s="395"/>
      <c r="C110" s="395"/>
      <c r="D110" s="12" t="s">
        <v>79</v>
      </c>
      <c r="E110" s="12" t="s">
        <v>80</v>
      </c>
      <c r="F110" s="12" t="s">
        <v>81</v>
      </c>
      <c r="G110" s="395"/>
    </row>
    <row r="111" spans="1:7" ht="18" x14ac:dyDescent="0.3">
      <c r="A111" s="110">
        <v>1</v>
      </c>
      <c r="B111" s="110">
        <v>2</v>
      </c>
      <c r="C111" s="110">
        <v>3</v>
      </c>
      <c r="D111" s="110">
        <v>4</v>
      </c>
      <c r="E111" s="110">
        <v>4</v>
      </c>
      <c r="F111" s="110">
        <v>5</v>
      </c>
      <c r="G111" s="110">
        <v>7</v>
      </c>
    </row>
    <row r="112" spans="1:7" ht="18" x14ac:dyDescent="0.3">
      <c r="A112" s="110"/>
      <c r="B112" s="110"/>
      <c r="C112" s="111"/>
      <c r="D112" s="111"/>
      <c r="E112" s="111"/>
      <c r="F112" s="111"/>
      <c r="G112" s="111"/>
    </row>
    <row r="113" spans="1:7" ht="18" x14ac:dyDescent="0.3">
      <c r="A113" s="110" t="s">
        <v>144</v>
      </c>
      <c r="B113" s="110"/>
      <c r="C113" s="111"/>
      <c r="D113" s="111"/>
      <c r="E113" s="111"/>
      <c r="F113" s="111"/>
      <c r="G113" s="119">
        <f>'гос.задание на 2025-2026 год '!D26+'гос.задание на 2025-2026 год '!D68</f>
        <v>3105092.8</v>
      </c>
    </row>
    <row r="114" spans="1:7" ht="17.399999999999999" x14ac:dyDescent="0.3">
      <c r="A114" s="8"/>
    </row>
    <row r="115" spans="1:7" ht="17.399999999999999" x14ac:dyDescent="0.3">
      <c r="A115" s="408" t="s">
        <v>178</v>
      </c>
      <c r="B115" s="408"/>
      <c r="C115" s="408"/>
      <c r="D115" s="408"/>
      <c r="E115" s="408"/>
      <c r="F115" s="408"/>
      <c r="G115" s="408"/>
    </row>
    <row r="116" spans="1:7" ht="17.399999999999999" x14ac:dyDescent="0.3">
      <c r="A116" s="115"/>
      <c r="B116" s="115"/>
      <c r="C116" s="115"/>
      <c r="D116" s="115"/>
      <c r="E116" s="115"/>
      <c r="F116" s="115"/>
      <c r="G116" s="115"/>
    </row>
    <row r="117" spans="1:7" ht="18" x14ac:dyDescent="0.35">
      <c r="A117" s="9" t="s">
        <v>143</v>
      </c>
      <c r="B117" s="10" t="s">
        <v>298</v>
      </c>
    </row>
    <row r="118" spans="1:7" ht="15" x14ac:dyDescent="0.3">
      <c r="A118" s="11"/>
    </row>
    <row r="119" spans="1:7" ht="129" customHeight="1" x14ac:dyDescent="0.3">
      <c r="A119" s="395" t="s">
        <v>82</v>
      </c>
      <c r="B119" s="395" t="s">
        <v>239</v>
      </c>
      <c r="C119" s="395"/>
      <c r="D119" s="395" t="s">
        <v>182</v>
      </c>
      <c r="E119" s="395"/>
      <c r="F119" s="395" t="s">
        <v>83</v>
      </c>
      <c r="G119" s="395"/>
    </row>
    <row r="120" spans="1:7" ht="15" customHeight="1" x14ac:dyDescent="0.3">
      <c r="A120" s="395"/>
      <c r="B120" s="395"/>
      <c r="C120" s="395"/>
      <c r="D120" s="395"/>
      <c r="E120" s="395"/>
      <c r="F120" s="395"/>
      <c r="G120" s="395"/>
    </row>
    <row r="121" spans="1:7" ht="18" x14ac:dyDescent="0.3">
      <c r="A121" s="110">
        <v>1</v>
      </c>
      <c r="B121" s="395">
        <v>2</v>
      </c>
      <c r="C121" s="395"/>
      <c r="D121" s="395">
        <v>3</v>
      </c>
      <c r="E121" s="395"/>
      <c r="F121" s="395">
        <v>4</v>
      </c>
      <c r="G121" s="395"/>
    </row>
    <row r="122" spans="1:7" ht="18" x14ac:dyDescent="0.3">
      <c r="A122" s="13"/>
      <c r="B122" s="398">
        <f>'гос.задание на 2025-2026 год '!D26+'гос.задание на 2025-2026 год '!D28+'гос.задание на 2025-2026 год '!D68</f>
        <v>4041320.75</v>
      </c>
      <c r="C122" s="398"/>
      <c r="D122" s="398">
        <f>G113</f>
        <v>3105092.8</v>
      </c>
      <c r="E122" s="398"/>
      <c r="F122" s="471">
        <f>B122-D122</f>
        <v>936227.95000000019</v>
      </c>
      <c r="G122" s="471"/>
    </row>
    <row r="123" spans="1:7" ht="17.399999999999999" x14ac:dyDescent="0.3">
      <c r="A123" s="8"/>
    </row>
    <row r="124" spans="1:7" ht="51" customHeight="1" x14ac:dyDescent="0.3">
      <c r="A124" s="409" t="s">
        <v>199</v>
      </c>
      <c r="B124" s="409"/>
      <c r="C124" s="409"/>
      <c r="D124" s="409"/>
      <c r="E124" s="409"/>
      <c r="F124" s="409"/>
      <c r="G124" s="409"/>
    </row>
    <row r="125" spans="1:7" ht="18" x14ac:dyDescent="0.3">
      <c r="A125" s="9"/>
    </row>
    <row r="126" spans="1:7" ht="18" x14ac:dyDescent="0.35">
      <c r="A126" s="9" t="s">
        <v>145</v>
      </c>
      <c r="B126" s="10">
        <v>112</v>
      </c>
    </row>
    <row r="127" spans="1:7" ht="15" x14ac:dyDescent="0.3">
      <c r="A127" s="11"/>
    </row>
    <row r="128" spans="1:7" ht="108.6" customHeight="1" x14ac:dyDescent="0.3">
      <c r="A128" s="110" t="s">
        <v>84</v>
      </c>
      <c r="B128" s="110" t="s">
        <v>85</v>
      </c>
      <c r="C128" s="395" t="s">
        <v>86</v>
      </c>
      <c r="D128" s="395"/>
      <c r="E128" s="110" t="s">
        <v>87</v>
      </c>
      <c r="F128" s="395" t="s">
        <v>88</v>
      </c>
      <c r="G128" s="395"/>
    </row>
    <row r="129" spans="1:7" ht="18" x14ac:dyDescent="0.3">
      <c r="A129" s="110">
        <v>1</v>
      </c>
      <c r="B129" s="110">
        <v>2</v>
      </c>
      <c r="C129" s="395">
        <v>3</v>
      </c>
      <c r="D129" s="395"/>
      <c r="E129" s="110">
        <v>4</v>
      </c>
      <c r="F129" s="395">
        <v>5</v>
      </c>
      <c r="G129" s="395"/>
    </row>
    <row r="130" spans="1:7" ht="18" x14ac:dyDescent="0.3">
      <c r="A130" s="13" t="s">
        <v>89</v>
      </c>
      <c r="B130" s="113"/>
      <c r="C130" s="395"/>
      <c r="D130" s="395"/>
      <c r="E130" s="14"/>
      <c r="F130" s="398">
        <f>'гос.задание на 2025-2026 год '!D27</f>
        <v>17469.12</v>
      </c>
      <c r="G130" s="398"/>
    </row>
    <row r="131" spans="1:7" ht="17.399999999999999" x14ac:dyDescent="0.3">
      <c r="A131" s="8"/>
    </row>
    <row r="132" spans="1:7" ht="33" customHeight="1" x14ac:dyDescent="0.3">
      <c r="A132" s="409" t="s">
        <v>222</v>
      </c>
      <c r="B132" s="409"/>
      <c r="C132" s="409"/>
      <c r="D132" s="409"/>
      <c r="E132" s="409"/>
      <c r="F132" s="409"/>
      <c r="G132" s="409"/>
    </row>
    <row r="133" spans="1:7" ht="18" x14ac:dyDescent="0.3">
      <c r="A133" s="9"/>
    </row>
    <row r="134" spans="1:7" ht="18" x14ac:dyDescent="0.35">
      <c r="A134" s="9" t="s">
        <v>145</v>
      </c>
      <c r="B134" s="10">
        <v>112</v>
      </c>
    </row>
    <row r="135" spans="1:7" ht="15" x14ac:dyDescent="0.3">
      <c r="A135" s="11"/>
    </row>
    <row r="136" spans="1:7" ht="36" x14ac:dyDescent="0.3">
      <c r="A136" s="110" t="s">
        <v>84</v>
      </c>
      <c r="B136" s="110" t="s">
        <v>223</v>
      </c>
      <c r="C136" s="396" t="s">
        <v>224</v>
      </c>
      <c r="D136" s="403"/>
      <c r="E136" s="397"/>
      <c r="F136" s="395" t="s">
        <v>92</v>
      </c>
      <c r="G136" s="395"/>
    </row>
    <row r="137" spans="1:7" ht="18" x14ac:dyDescent="0.3">
      <c r="A137" s="110">
        <v>1</v>
      </c>
      <c r="B137" s="110">
        <v>2</v>
      </c>
      <c r="C137" s="396">
        <v>3</v>
      </c>
      <c r="D137" s="403"/>
      <c r="E137" s="397"/>
      <c r="F137" s="395">
        <v>4</v>
      </c>
      <c r="G137" s="395"/>
    </row>
    <row r="138" spans="1:7" ht="18" x14ac:dyDescent="0.3">
      <c r="A138" s="13"/>
      <c r="B138" s="113"/>
      <c r="C138" s="396"/>
      <c r="D138" s="403"/>
      <c r="E138" s="397"/>
      <c r="F138" s="398">
        <f>'гос.задание на 2025-2026 год '!D30</f>
        <v>0</v>
      </c>
      <c r="G138" s="398"/>
    </row>
    <row r="139" spans="1:7" ht="18" x14ac:dyDescent="0.3">
      <c r="A139" s="15"/>
      <c r="B139" s="16"/>
      <c r="C139" s="19"/>
      <c r="D139" s="19"/>
      <c r="E139" s="20"/>
      <c r="F139" s="19"/>
      <c r="G139" s="19"/>
    </row>
    <row r="140" spans="1:7" ht="38.4" customHeight="1" x14ac:dyDescent="0.3">
      <c r="A140" s="409" t="s">
        <v>200</v>
      </c>
      <c r="B140" s="409"/>
      <c r="C140" s="409"/>
      <c r="D140" s="409"/>
      <c r="E140" s="409"/>
      <c r="F140" s="409"/>
      <c r="G140" s="409"/>
    </row>
    <row r="141" spans="1:7" ht="18" x14ac:dyDescent="0.3">
      <c r="A141" s="9"/>
    </row>
    <row r="142" spans="1:7" ht="18" x14ac:dyDescent="0.35">
      <c r="A142" s="9" t="s">
        <v>143</v>
      </c>
      <c r="B142" s="10">
        <v>112</v>
      </c>
    </row>
    <row r="143" spans="1:7" ht="15" x14ac:dyDescent="0.3">
      <c r="A143" s="11"/>
    </row>
    <row r="144" spans="1:7" ht="72" x14ac:dyDescent="0.3">
      <c r="A144" s="395" t="s">
        <v>84</v>
      </c>
      <c r="B144" s="395"/>
      <c r="C144" s="110" t="s">
        <v>90</v>
      </c>
      <c r="D144" s="395" t="s">
        <v>91</v>
      </c>
      <c r="E144" s="395"/>
      <c r="F144" s="395" t="s">
        <v>92</v>
      </c>
      <c r="G144" s="395"/>
    </row>
    <row r="145" spans="1:7" ht="18" x14ac:dyDescent="0.3">
      <c r="A145" s="396">
        <v>1</v>
      </c>
      <c r="B145" s="397"/>
      <c r="C145" s="110">
        <v>2</v>
      </c>
      <c r="D145" s="396">
        <v>3</v>
      </c>
      <c r="E145" s="397"/>
      <c r="F145" s="396">
        <v>4</v>
      </c>
      <c r="G145" s="397"/>
    </row>
    <row r="146" spans="1:7" ht="18" x14ac:dyDescent="0.3">
      <c r="A146" s="396"/>
      <c r="B146" s="397"/>
      <c r="C146" s="110"/>
      <c r="D146" s="396"/>
      <c r="E146" s="397"/>
      <c r="F146" s="399">
        <f>'гос.задание на 2025-2026 год '!D36</f>
        <v>0</v>
      </c>
      <c r="G146" s="400"/>
    </row>
    <row r="147" spans="1:7" ht="17.399999999999999" x14ac:dyDescent="0.3">
      <c r="A147" s="8"/>
    </row>
    <row r="148" spans="1:7" ht="36.6" customHeight="1" x14ac:dyDescent="0.3">
      <c r="A148" s="409" t="s">
        <v>201</v>
      </c>
      <c r="B148" s="409"/>
      <c r="C148" s="409"/>
      <c r="D148" s="409"/>
      <c r="E148" s="409"/>
      <c r="F148" s="409"/>
      <c r="G148" s="409"/>
    </row>
    <row r="149" spans="1:7" ht="17.399999999999999" x14ac:dyDescent="0.3">
      <c r="A149" s="114"/>
      <c r="B149" s="114"/>
      <c r="C149" s="114"/>
      <c r="D149" s="114"/>
      <c r="E149" s="114"/>
      <c r="F149" s="114"/>
      <c r="G149" s="114"/>
    </row>
    <row r="150" spans="1:7" ht="18" x14ac:dyDescent="0.35">
      <c r="A150" s="9" t="s">
        <v>145</v>
      </c>
      <c r="B150" s="10">
        <v>112</v>
      </c>
    </row>
    <row r="151" spans="1:7" ht="15" x14ac:dyDescent="0.3">
      <c r="A151" s="11"/>
    </row>
    <row r="152" spans="1:7" ht="108.6" customHeight="1" x14ac:dyDescent="0.3">
      <c r="A152" s="110" t="s">
        <v>84</v>
      </c>
      <c r="B152" s="110" t="s">
        <v>85</v>
      </c>
      <c r="C152" s="395" t="s">
        <v>86</v>
      </c>
      <c r="D152" s="395"/>
      <c r="E152" s="110" t="s">
        <v>87</v>
      </c>
      <c r="F152" s="395" t="s">
        <v>88</v>
      </c>
      <c r="G152" s="395"/>
    </row>
    <row r="153" spans="1:7" ht="18" x14ac:dyDescent="0.3">
      <c r="A153" s="110">
        <v>1</v>
      </c>
      <c r="B153" s="110">
        <v>2</v>
      </c>
      <c r="C153" s="395">
        <v>3</v>
      </c>
      <c r="D153" s="395"/>
      <c r="E153" s="110">
        <v>4</v>
      </c>
      <c r="F153" s="395">
        <v>5</v>
      </c>
      <c r="G153" s="395"/>
    </row>
    <row r="154" spans="1:7" ht="36" x14ac:dyDescent="0.3">
      <c r="A154" s="13" t="s">
        <v>93</v>
      </c>
      <c r="B154" s="113"/>
      <c r="C154" s="395"/>
      <c r="D154" s="395"/>
      <c r="E154" s="14"/>
      <c r="F154" s="398">
        <f>'гос.задание на 2025-2026 год '!D51</f>
        <v>0</v>
      </c>
      <c r="G154" s="398"/>
    </row>
    <row r="155" spans="1:7" ht="17.399999999999999" x14ac:dyDescent="0.3">
      <c r="A155" s="8"/>
    </row>
    <row r="156" spans="1:7" ht="41.4" customHeight="1" x14ac:dyDescent="0.3">
      <c r="A156" s="409" t="s">
        <v>202</v>
      </c>
      <c r="B156" s="409"/>
      <c r="C156" s="409"/>
      <c r="D156" s="409"/>
      <c r="E156" s="409"/>
      <c r="F156" s="409"/>
      <c r="G156" s="409"/>
    </row>
    <row r="157" spans="1:7" ht="18" x14ac:dyDescent="0.3">
      <c r="A157" s="9"/>
    </row>
    <row r="158" spans="1:7" ht="18" x14ac:dyDescent="0.35">
      <c r="A158" s="9" t="s">
        <v>143</v>
      </c>
      <c r="B158" s="10">
        <v>113</v>
      </c>
    </row>
    <row r="159" spans="1:7" ht="15" x14ac:dyDescent="0.3">
      <c r="A159" s="11"/>
    </row>
    <row r="160" spans="1:7" ht="108.6" customHeight="1" x14ac:dyDescent="0.3">
      <c r="A160" s="110" t="s">
        <v>84</v>
      </c>
      <c r="B160" s="110" t="s">
        <v>94</v>
      </c>
      <c r="C160" s="395" t="s">
        <v>95</v>
      </c>
      <c r="D160" s="395"/>
      <c r="E160" s="110" t="s">
        <v>87</v>
      </c>
      <c r="F160" s="395" t="s">
        <v>88</v>
      </c>
      <c r="G160" s="395"/>
    </row>
    <row r="161" spans="1:7" ht="18" x14ac:dyDescent="0.35">
      <c r="A161" s="110">
        <v>1</v>
      </c>
      <c r="B161" s="110">
        <v>2</v>
      </c>
      <c r="C161" s="395">
        <v>3</v>
      </c>
      <c r="D161" s="395"/>
      <c r="E161" s="110">
        <v>4</v>
      </c>
      <c r="F161" s="410">
        <v>5</v>
      </c>
      <c r="G161" s="411"/>
    </row>
    <row r="162" spans="1:7" ht="90" x14ac:dyDescent="0.3">
      <c r="A162" s="13" t="s">
        <v>96</v>
      </c>
      <c r="B162" s="111"/>
      <c r="C162" s="398"/>
      <c r="D162" s="398"/>
      <c r="E162" s="83"/>
      <c r="F162" s="412">
        <f>'гос.задание на 2025-2026 год '!D52</f>
        <v>0</v>
      </c>
      <c r="G162" s="413"/>
    </row>
    <row r="163" spans="1:7" ht="17.399999999999999" x14ac:dyDescent="0.3">
      <c r="A163" s="8"/>
    </row>
    <row r="164" spans="1:7" ht="18" x14ac:dyDescent="0.35">
      <c r="A164" s="9" t="s">
        <v>143</v>
      </c>
      <c r="B164" s="10">
        <v>119</v>
      </c>
    </row>
    <row r="165" spans="1:7" ht="15" x14ac:dyDescent="0.3">
      <c r="A165" s="11"/>
    </row>
    <row r="166" spans="1:7" ht="54" x14ac:dyDescent="0.3">
      <c r="A166" s="110" t="s">
        <v>84</v>
      </c>
      <c r="B166" s="110" t="s">
        <v>94</v>
      </c>
      <c r="C166" s="395" t="s">
        <v>95</v>
      </c>
      <c r="D166" s="395"/>
      <c r="E166" s="110" t="s">
        <v>87</v>
      </c>
      <c r="F166" s="395" t="s">
        <v>88</v>
      </c>
      <c r="G166" s="395"/>
    </row>
    <row r="167" spans="1:7" ht="18" x14ac:dyDescent="0.35">
      <c r="A167" s="110">
        <v>1</v>
      </c>
      <c r="B167" s="110">
        <v>2</v>
      </c>
      <c r="C167" s="395">
        <v>3</v>
      </c>
      <c r="D167" s="395"/>
      <c r="E167" s="110">
        <v>4</v>
      </c>
      <c r="F167" s="410">
        <v>5</v>
      </c>
      <c r="G167" s="411"/>
    </row>
    <row r="168" spans="1:7" ht="54" x14ac:dyDescent="0.3">
      <c r="A168" s="13" t="s">
        <v>155</v>
      </c>
      <c r="B168" s="111"/>
      <c r="C168" s="398"/>
      <c r="D168" s="398"/>
      <c r="E168" s="83"/>
      <c r="F168" s="412">
        <f>'гос.задание на 2025-2026 год '!D53</f>
        <v>0</v>
      </c>
      <c r="G168" s="413"/>
    </row>
    <row r="169" spans="1:7" ht="18" x14ac:dyDescent="0.3">
      <c r="A169" s="13" t="s">
        <v>118</v>
      </c>
      <c r="B169" s="113"/>
      <c r="C169" s="396"/>
      <c r="D169" s="397"/>
      <c r="E169" s="14"/>
      <c r="F169" s="414"/>
      <c r="G169" s="415"/>
    </row>
    <row r="170" spans="1:7" ht="17.399999999999999" x14ac:dyDescent="0.3">
      <c r="A170" s="8"/>
    </row>
    <row r="171" spans="1:7" ht="36" customHeight="1" x14ac:dyDescent="0.3">
      <c r="A171" s="409" t="s">
        <v>203</v>
      </c>
      <c r="B171" s="409"/>
      <c r="C171" s="409"/>
      <c r="D171" s="409"/>
      <c r="E171" s="409"/>
      <c r="F171" s="409"/>
      <c r="G171" s="409"/>
    </row>
    <row r="172" spans="1:7" ht="17.399999999999999" x14ac:dyDescent="0.3">
      <c r="A172" s="114"/>
      <c r="B172" s="114"/>
      <c r="C172" s="114"/>
      <c r="D172" s="114"/>
      <c r="E172" s="114"/>
      <c r="F172" s="114"/>
      <c r="G172" s="114"/>
    </row>
    <row r="173" spans="1:7" ht="18" x14ac:dyDescent="0.35">
      <c r="A173" s="9" t="s">
        <v>143</v>
      </c>
      <c r="B173" s="10">
        <v>111</v>
      </c>
    </row>
    <row r="174" spans="1:7" ht="15" x14ac:dyDescent="0.3">
      <c r="A174" s="11"/>
    </row>
    <row r="175" spans="1:7" ht="72.599999999999994" customHeight="1" x14ac:dyDescent="0.3">
      <c r="A175" s="110" t="s">
        <v>84</v>
      </c>
      <c r="B175" s="395" t="s">
        <v>97</v>
      </c>
      <c r="C175" s="395"/>
      <c r="D175" s="395" t="s">
        <v>98</v>
      </c>
      <c r="E175" s="395"/>
      <c r="F175" s="395" t="s">
        <v>99</v>
      </c>
      <c r="G175" s="395"/>
    </row>
    <row r="176" spans="1:7" ht="18" x14ac:dyDescent="0.35">
      <c r="A176" s="110">
        <v>1</v>
      </c>
      <c r="B176" s="396">
        <v>2</v>
      </c>
      <c r="C176" s="397"/>
      <c r="D176" s="396">
        <v>3</v>
      </c>
      <c r="E176" s="397"/>
      <c r="F176" s="410">
        <v>4</v>
      </c>
      <c r="G176" s="411"/>
    </row>
    <row r="177" spans="1:7" ht="90" x14ac:dyDescent="0.3">
      <c r="A177" s="13" t="s">
        <v>100</v>
      </c>
      <c r="B177" s="396"/>
      <c r="C177" s="397"/>
      <c r="D177" s="396"/>
      <c r="E177" s="397"/>
      <c r="F177" s="412">
        <f>'гос.задание на 2025-2026 год '!D68</f>
        <v>5000</v>
      </c>
      <c r="G177" s="413"/>
    </row>
    <row r="178" spans="1:7" ht="18" x14ac:dyDescent="0.3">
      <c r="A178" s="15"/>
      <c r="B178" s="16"/>
      <c r="C178" s="16"/>
      <c r="D178" s="16"/>
      <c r="E178" s="16"/>
      <c r="F178" s="17"/>
      <c r="G178" s="17"/>
    </row>
    <row r="179" spans="1:7" ht="18" x14ac:dyDescent="0.35">
      <c r="A179" s="9" t="s">
        <v>143</v>
      </c>
      <c r="B179" s="10">
        <v>112</v>
      </c>
    </row>
    <row r="180" spans="1:7" ht="15" x14ac:dyDescent="0.3">
      <c r="A180" s="11"/>
    </row>
    <row r="181" spans="1:7" ht="72" x14ac:dyDescent="0.3">
      <c r="A181" s="110" t="s">
        <v>84</v>
      </c>
      <c r="B181" s="110" t="s">
        <v>97</v>
      </c>
      <c r="C181" s="110" t="s">
        <v>101</v>
      </c>
      <c r="D181" s="395" t="s">
        <v>102</v>
      </c>
      <c r="E181" s="395"/>
      <c r="F181" s="395" t="s">
        <v>88</v>
      </c>
      <c r="G181" s="395"/>
    </row>
    <row r="182" spans="1:7" ht="18" x14ac:dyDescent="0.3">
      <c r="A182" s="110">
        <v>1</v>
      </c>
      <c r="B182" s="110">
        <v>2</v>
      </c>
      <c r="C182" s="110">
        <v>3</v>
      </c>
      <c r="D182" s="395">
        <v>4</v>
      </c>
      <c r="E182" s="395"/>
      <c r="F182" s="395">
        <v>5</v>
      </c>
      <c r="G182" s="395"/>
    </row>
    <row r="183" spans="1:7" ht="36" x14ac:dyDescent="0.3">
      <c r="A183" s="13" t="s">
        <v>103</v>
      </c>
      <c r="B183" s="113"/>
      <c r="C183" s="110"/>
      <c r="D183" s="396"/>
      <c r="E183" s="397"/>
      <c r="F183" s="399">
        <f>'гос.задание на 2025-2026 год '!D69</f>
        <v>0</v>
      </c>
      <c r="G183" s="400"/>
    </row>
    <row r="184" spans="1:7" ht="18" x14ac:dyDescent="0.3">
      <c r="A184" s="15"/>
      <c r="B184" s="16"/>
      <c r="C184" s="19"/>
      <c r="D184" s="19"/>
      <c r="E184" s="19"/>
      <c r="F184" s="86"/>
      <c r="G184" s="86"/>
    </row>
    <row r="185" spans="1:7" ht="18" x14ac:dyDescent="0.35">
      <c r="A185" s="9" t="s">
        <v>143</v>
      </c>
      <c r="B185" s="10">
        <v>119</v>
      </c>
    </row>
    <row r="186" spans="1:7" ht="15" x14ac:dyDescent="0.3">
      <c r="A186" s="11"/>
    </row>
    <row r="187" spans="1:7" ht="72" x14ac:dyDescent="0.3">
      <c r="A187" s="272" t="s">
        <v>84</v>
      </c>
      <c r="B187" s="272" t="s">
        <v>97</v>
      </c>
      <c r="C187" s="272" t="s">
        <v>101</v>
      </c>
      <c r="D187" s="395" t="s">
        <v>102</v>
      </c>
      <c r="E187" s="395"/>
      <c r="F187" s="395" t="s">
        <v>88</v>
      </c>
      <c r="G187" s="395"/>
    </row>
    <row r="188" spans="1:7" ht="18" x14ac:dyDescent="0.3">
      <c r="A188" s="272">
        <v>1</v>
      </c>
      <c r="B188" s="272">
        <v>2</v>
      </c>
      <c r="C188" s="272">
        <v>3</v>
      </c>
      <c r="D188" s="395">
        <v>4</v>
      </c>
      <c r="E188" s="395"/>
      <c r="F188" s="395">
        <v>5</v>
      </c>
      <c r="G188" s="395"/>
    </row>
    <row r="189" spans="1:7" ht="36" x14ac:dyDescent="0.3">
      <c r="A189" s="13" t="s">
        <v>103</v>
      </c>
      <c r="B189" s="273"/>
      <c r="C189" s="272"/>
      <c r="D189" s="396"/>
      <c r="E189" s="397"/>
      <c r="F189" s="399">
        <f>'гос.задание на 2025-2026 год '!D70</f>
        <v>0</v>
      </c>
      <c r="G189" s="400"/>
    </row>
    <row r="190" spans="1:7" ht="17.399999999999999" x14ac:dyDescent="0.3">
      <c r="A190" s="8"/>
    </row>
    <row r="191" spans="1:7" ht="31.95" customHeight="1" x14ac:dyDescent="0.3">
      <c r="A191" s="408" t="s">
        <v>328</v>
      </c>
      <c r="B191" s="408"/>
      <c r="C191" s="408"/>
      <c r="D191" s="408"/>
      <c r="E191" s="408"/>
      <c r="F191" s="408"/>
      <c r="G191" s="408"/>
    </row>
    <row r="192" spans="1:7" ht="18" customHeight="1" x14ac:dyDescent="0.35">
      <c r="A192" s="9" t="s">
        <v>145</v>
      </c>
      <c r="B192" s="10">
        <v>119</v>
      </c>
    </row>
    <row r="193" spans="1:7" ht="15" x14ac:dyDescent="0.3">
      <c r="A193" s="11"/>
    </row>
    <row r="194" spans="1:7" ht="18" x14ac:dyDescent="0.3">
      <c r="A194" s="281" t="s">
        <v>84</v>
      </c>
      <c r="B194" s="395" t="s">
        <v>104</v>
      </c>
      <c r="C194" s="395"/>
      <c r="D194" s="395" t="s">
        <v>105</v>
      </c>
      <c r="E194" s="395"/>
      <c r="F194" s="395" t="s">
        <v>106</v>
      </c>
      <c r="G194" s="395"/>
    </row>
    <row r="195" spans="1:7" ht="18" x14ac:dyDescent="0.3">
      <c r="A195" s="281">
        <v>1</v>
      </c>
      <c r="B195" s="396">
        <v>2</v>
      </c>
      <c r="C195" s="397"/>
      <c r="D195" s="396">
        <v>3</v>
      </c>
      <c r="E195" s="397"/>
      <c r="F195" s="396">
        <v>4</v>
      </c>
      <c r="G195" s="397"/>
    </row>
    <row r="196" spans="1:7" ht="18" x14ac:dyDescent="0.3">
      <c r="A196" s="13"/>
      <c r="B196" s="395"/>
      <c r="C196" s="395"/>
      <c r="D196" s="395"/>
      <c r="E196" s="395"/>
      <c r="F196" s="398">
        <f>'гос.задание на 2025-2026 год '!D54</f>
        <v>0</v>
      </c>
      <c r="G196" s="398"/>
    </row>
    <row r="197" spans="1:7" ht="18" x14ac:dyDescent="0.3">
      <c r="A197" s="13" t="s">
        <v>154</v>
      </c>
      <c r="B197" s="395"/>
      <c r="C197" s="395"/>
      <c r="D197" s="395"/>
      <c r="E197" s="395"/>
      <c r="F197" s="398"/>
      <c r="G197" s="398"/>
    </row>
    <row r="198" spans="1:7" ht="18" x14ac:dyDescent="0.3">
      <c r="A198" s="15"/>
      <c r="B198" s="19"/>
      <c r="C198" s="19"/>
      <c r="D198" s="19"/>
      <c r="E198" s="19"/>
      <c r="F198" s="86"/>
      <c r="G198" s="86"/>
    </row>
    <row r="199" spans="1:7" ht="18" x14ac:dyDescent="0.35">
      <c r="A199" s="9" t="s">
        <v>145</v>
      </c>
      <c r="B199" s="10">
        <v>321</v>
      </c>
    </row>
    <row r="200" spans="1:7" ht="15" x14ac:dyDescent="0.3">
      <c r="A200" s="11"/>
    </row>
    <row r="201" spans="1:7" ht="72.599999999999994" customHeight="1" x14ac:dyDescent="0.3">
      <c r="A201" s="110" t="s">
        <v>84</v>
      </c>
      <c r="B201" s="395" t="s">
        <v>104</v>
      </c>
      <c r="C201" s="395"/>
      <c r="D201" s="395" t="s">
        <v>105</v>
      </c>
      <c r="E201" s="395"/>
      <c r="F201" s="395" t="s">
        <v>106</v>
      </c>
      <c r="G201" s="395"/>
    </row>
    <row r="202" spans="1:7" ht="18" x14ac:dyDescent="0.3">
      <c r="A202" s="110">
        <v>1</v>
      </c>
      <c r="B202" s="396">
        <v>2</v>
      </c>
      <c r="C202" s="397"/>
      <c r="D202" s="396">
        <v>3</v>
      </c>
      <c r="E202" s="397"/>
      <c r="F202" s="396">
        <v>4</v>
      </c>
      <c r="G202" s="397"/>
    </row>
    <row r="203" spans="1:7" ht="18" x14ac:dyDescent="0.3">
      <c r="A203" s="13"/>
      <c r="B203" s="395"/>
      <c r="C203" s="395"/>
      <c r="D203" s="395"/>
      <c r="E203" s="395"/>
      <c r="F203" s="398">
        <f>'гос.задание на 2025-2026 год '!D65</f>
        <v>0</v>
      </c>
      <c r="G203" s="398"/>
    </row>
    <row r="204" spans="1:7" ht="18" x14ac:dyDescent="0.3">
      <c r="A204" s="13" t="s">
        <v>154</v>
      </c>
      <c r="B204" s="395"/>
      <c r="C204" s="395"/>
      <c r="D204" s="395"/>
      <c r="E204" s="395"/>
      <c r="F204" s="398"/>
      <c r="G204" s="398"/>
    </row>
    <row r="205" spans="1:7" ht="17.399999999999999" x14ac:dyDescent="0.3">
      <c r="A205" s="8"/>
    </row>
    <row r="206" spans="1:7" ht="18" x14ac:dyDescent="0.35">
      <c r="A206" s="9" t="s">
        <v>145</v>
      </c>
      <c r="B206" s="10">
        <v>323</v>
      </c>
    </row>
    <row r="207" spans="1:7" ht="15" x14ac:dyDescent="0.3">
      <c r="A207" s="11"/>
    </row>
    <row r="208" spans="1:7" ht="18" customHeight="1" x14ac:dyDescent="0.3">
      <c r="A208" s="281" t="s">
        <v>84</v>
      </c>
      <c r="B208" s="395" t="s">
        <v>104</v>
      </c>
      <c r="C208" s="395"/>
      <c r="D208" s="395" t="s">
        <v>105</v>
      </c>
      <c r="E208" s="395"/>
      <c r="F208" s="395" t="s">
        <v>106</v>
      </c>
      <c r="G208" s="395"/>
    </row>
    <row r="209" spans="1:7" ht="18" x14ac:dyDescent="0.3">
      <c r="A209" s="281">
        <v>1</v>
      </c>
      <c r="B209" s="396">
        <v>2</v>
      </c>
      <c r="C209" s="397"/>
      <c r="D209" s="396">
        <v>3</v>
      </c>
      <c r="E209" s="397"/>
      <c r="F209" s="396">
        <v>4</v>
      </c>
      <c r="G209" s="397"/>
    </row>
    <row r="210" spans="1:7" ht="18" x14ac:dyDescent="0.3">
      <c r="A210" s="13"/>
      <c r="B210" s="395"/>
      <c r="C210" s="395"/>
      <c r="D210" s="395"/>
      <c r="E210" s="395"/>
      <c r="F210" s="398"/>
      <c r="G210" s="398"/>
    </row>
    <row r="211" spans="1:7" ht="18" x14ac:dyDescent="0.3">
      <c r="A211" s="13" t="s">
        <v>154</v>
      </c>
      <c r="B211" s="395"/>
      <c r="C211" s="395"/>
      <c r="D211" s="395"/>
      <c r="E211" s="395"/>
      <c r="F211" s="398"/>
      <c r="G211" s="398"/>
    </row>
    <row r="212" spans="1:7" ht="17.399999999999999" x14ac:dyDescent="0.3">
      <c r="A212" s="8"/>
    </row>
    <row r="213" spans="1:7" ht="34.799999999999997" customHeight="1" x14ac:dyDescent="0.3">
      <c r="A213" s="409" t="s">
        <v>221</v>
      </c>
      <c r="B213" s="409"/>
      <c r="C213" s="409"/>
      <c r="D213" s="409"/>
      <c r="E213" s="409"/>
      <c r="F213" s="409"/>
      <c r="G213" s="409"/>
    </row>
    <row r="214" spans="1:7" ht="18" x14ac:dyDescent="0.35">
      <c r="A214" s="9" t="s">
        <v>143</v>
      </c>
      <c r="B214" s="10">
        <v>851</v>
      </c>
    </row>
    <row r="215" spans="1:7" ht="15" x14ac:dyDescent="0.3">
      <c r="A215" s="11"/>
    </row>
    <row r="216" spans="1:7" ht="126.6" customHeight="1" x14ac:dyDescent="0.3">
      <c r="A216" s="110" t="s">
        <v>84</v>
      </c>
      <c r="B216" s="395" t="s">
        <v>107</v>
      </c>
      <c r="C216" s="395"/>
      <c r="D216" s="395" t="s">
        <v>108</v>
      </c>
      <c r="E216" s="395"/>
      <c r="F216" s="395" t="s">
        <v>109</v>
      </c>
      <c r="G216" s="395"/>
    </row>
    <row r="217" spans="1:7" ht="18" x14ac:dyDescent="0.3">
      <c r="A217" s="110">
        <v>1</v>
      </c>
      <c r="B217" s="396">
        <v>2</v>
      </c>
      <c r="C217" s="397"/>
      <c r="D217" s="416">
        <v>3</v>
      </c>
      <c r="E217" s="417"/>
      <c r="F217" s="416">
        <v>4</v>
      </c>
      <c r="G217" s="417"/>
    </row>
    <row r="218" spans="1:7" ht="36" x14ac:dyDescent="0.3">
      <c r="A218" s="13" t="s">
        <v>110</v>
      </c>
      <c r="B218" s="416"/>
      <c r="C218" s="417"/>
      <c r="D218" s="416"/>
      <c r="E218" s="417"/>
      <c r="F218" s="418">
        <f>'гос.задание на 2025-2026 год '!D75</f>
        <v>32684.63</v>
      </c>
      <c r="G218" s="419"/>
    </row>
    <row r="219" spans="1:7" ht="36" x14ac:dyDescent="0.3">
      <c r="A219" s="13" t="s">
        <v>111</v>
      </c>
      <c r="B219" s="416"/>
      <c r="C219" s="417"/>
      <c r="D219" s="416"/>
      <c r="E219" s="417"/>
      <c r="F219" s="420"/>
      <c r="G219" s="421"/>
    </row>
    <row r="220" spans="1:7" ht="18" x14ac:dyDescent="0.3">
      <c r="A220" s="15"/>
      <c r="B220" s="16"/>
      <c r="C220" s="19"/>
      <c r="D220" s="20"/>
      <c r="E220" s="21"/>
      <c r="F220" s="21"/>
      <c r="G220" s="21"/>
    </row>
    <row r="221" spans="1:7" ht="18" x14ac:dyDescent="0.3">
      <c r="A221" s="9" t="s">
        <v>112</v>
      </c>
    </row>
    <row r="222" spans="1:7" ht="15" x14ac:dyDescent="0.3">
      <c r="A222" s="11"/>
    </row>
    <row r="223" spans="1:7" ht="36.6" customHeight="1" x14ac:dyDescent="0.3">
      <c r="A223" s="110" t="s">
        <v>84</v>
      </c>
      <c r="B223" s="395" t="s">
        <v>107</v>
      </c>
      <c r="C223" s="395"/>
      <c r="D223" s="395" t="s">
        <v>108</v>
      </c>
      <c r="E223" s="395"/>
      <c r="F223" s="395" t="s">
        <v>113</v>
      </c>
      <c r="G223" s="395"/>
    </row>
    <row r="224" spans="1:7" ht="18" x14ac:dyDescent="0.35">
      <c r="A224" s="110">
        <v>1</v>
      </c>
      <c r="B224" s="396">
        <v>2</v>
      </c>
      <c r="C224" s="397"/>
      <c r="D224" s="396">
        <v>3</v>
      </c>
      <c r="E224" s="397"/>
      <c r="F224" s="410">
        <v>4</v>
      </c>
      <c r="G224" s="411"/>
    </row>
    <row r="225" spans="1:7" ht="39" customHeight="1" x14ac:dyDescent="0.3">
      <c r="A225" s="13" t="s">
        <v>114</v>
      </c>
      <c r="B225" s="396" t="s">
        <v>115</v>
      </c>
      <c r="C225" s="397"/>
      <c r="D225" s="396" t="s">
        <v>115</v>
      </c>
      <c r="E225" s="397"/>
      <c r="F225" s="412">
        <f>'гос.задание на 2025-2026 год '!D76</f>
        <v>0</v>
      </c>
      <c r="G225" s="422"/>
    </row>
    <row r="226" spans="1:7" ht="18" x14ac:dyDescent="0.3">
      <c r="A226" s="13" t="s">
        <v>116</v>
      </c>
      <c r="B226" s="416"/>
      <c r="C226" s="417"/>
      <c r="D226" s="416"/>
      <c r="E226" s="417"/>
      <c r="F226" s="416"/>
      <c r="G226" s="417"/>
    </row>
    <row r="227" spans="1:7" ht="18" x14ac:dyDescent="0.3">
      <c r="A227" s="9"/>
    </row>
    <row r="228" spans="1:7" ht="18" x14ac:dyDescent="0.3">
      <c r="A228" s="9" t="s">
        <v>117</v>
      </c>
    </row>
    <row r="229" spans="1:7" ht="15" x14ac:dyDescent="0.3">
      <c r="A229" s="11"/>
    </row>
    <row r="230" spans="1:7" ht="72.599999999999994" customHeight="1" x14ac:dyDescent="0.3">
      <c r="A230" s="110" t="s">
        <v>84</v>
      </c>
      <c r="B230" s="395" t="s">
        <v>107</v>
      </c>
      <c r="C230" s="395"/>
      <c r="D230" s="395" t="s">
        <v>108</v>
      </c>
      <c r="E230" s="395"/>
      <c r="F230" s="395" t="s">
        <v>113</v>
      </c>
      <c r="G230" s="395"/>
    </row>
    <row r="231" spans="1:7" ht="18" x14ac:dyDescent="0.35">
      <c r="A231" s="110">
        <v>1</v>
      </c>
      <c r="B231" s="396">
        <v>2</v>
      </c>
      <c r="C231" s="397"/>
      <c r="D231" s="396">
        <v>3</v>
      </c>
      <c r="E231" s="397"/>
      <c r="F231" s="410">
        <v>4</v>
      </c>
      <c r="G231" s="411"/>
    </row>
    <row r="232" spans="1:7" ht="49.05" customHeight="1" x14ac:dyDescent="0.3">
      <c r="A232" s="13" t="s">
        <v>153</v>
      </c>
      <c r="B232" s="396" t="s">
        <v>115</v>
      </c>
      <c r="C232" s="397"/>
      <c r="D232" s="396" t="s">
        <v>115</v>
      </c>
      <c r="E232" s="397"/>
      <c r="F232" s="412">
        <f>'гос.задание на 2025-2026 год '!D77</f>
        <v>3150</v>
      </c>
      <c r="G232" s="413"/>
    </row>
    <row r="233" spans="1:7" ht="15" customHeight="1" x14ac:dyDescent="0.3">
      <c r="A233" s="13" t="s">
        <v>116</v>
      </c>
      <c r="B233" s="416"/>
      <c r="C233" s="417"/>
      <c r="D233" s="416"/>
      <c r="E233" s="417"/>
      <c r="F233" s="423"/>
      <c r="G233" s="424"/>
    </row>
    <row r="234" spans="1:7" ht="17.399999999999999" x14ac:dyDescent="0.3">
      <c r="A234" s="8"/>
    </row>
    <row r="235" spans="1:7" ht="45" customHeight="1" x14ac:dyDescent="0.3">
      <c r="A235" s="409" t="s">
        <v>204</v>
      </c>
      <c r="B235" s="409"/>
      <c r="C235" s="409"/>
      <c r="D235" s="409"/>
      <c r="E235" s="409"/>
      <c r="F235" s="409"/>
      <c r="G235" s="409"/>
    </row>
    <row r="236" spans="1:7" ht="15.6" x14ac:dyDescent="0.3">
      <c r="A236" s="18"/>
    </row>
    <row r="237" spans="1:7" ht="18" x14ac:dyDescent="0.35">
      <c r="A237" s="9" t="s">
        <v>143</v>
      </c>
      <c r="B237" s="52" t="s">
        <v>205</v>
      </c>
      <c r="C237" s="51"/>
    </row>
    <row r="238" spans="1:7" ht="15" x14ac:dyDescent="0.3">
      <c r="A238" s="11"/>
    </row>
    <row r="239" spans="1:7" ht="67.95" customHeight="1" x14ac:dyDescent="0.3">
      <c r="A239" s="110" t="s">
        <v>84</v>
      </c>
      <c r="B239" s="395" t="s">
        <v>104</v>
      </c>
      <c r="C239" s="395"/>
      <c r="D239" s="395" t="s">
        <v>105</v>
      </c>
      <c r="E239" s="395"/>
      <c r="F239" s="395" t="s">
        <v>106</v>
      </c>
      <c r="G239" s="395"/>
    </row>
    <row r="240" spans="1:7" ht="18" x14ac:dyDescent="0.3">
      <c r="A240" s="110">
        <v>1</v>
      </c>
      <c r="B240" s="395">
        <v>2</v>
      </c>
      <c r="C240" s="395"/>
      <c r="D240" s="395">
        <v>3</v>
      </c>
      <c r="E240" s="395"/>
      <c r="F240" s="395">
        <v>4</v>
      </c>
      <c r="G240" s="395"/>
    </row>
    <row r="241" spans="1:7" ht="18" x14ac:dyDescent="0.3">
      <c r="A241" s="13"/>
      <c r="B241" s="425"/>
      <c r="C241" s="425"/>
      <c r="D241" s="425"/>
      <c r="E241" s="425"/>
      <c r="F241" s="426">
        <f>'гос.задание на 2025-2026 год '!D83</f>
        <v>0</v>
      </c>
      <c r="G241" s="426"/>
    </row>
    <row r="242" spans="1:7" ht="18" x14ac:dyDescent="0.3">
      <c r="A242" s="13"/>
      <c r="B242" s="425"/>
      <c r="C242" s="425"/>
      <c r="D242" s="425"/>
      <c r="E242" s="425"/>
      <c r="F242" s="426"/>
      <c r="G242" s="426"/>
    </row>
    <row r="243" spans="1:7" ht="18" customHeight="1" x14ac:dyDescent="0.3">
      <c r="A243" s="8"/>
    </row>
    <row r="244" spans="1:7" ht="18" customHeight="1" x14ac:dyDescent="0.35">
      <c r="A244" s="9" t="s">
        <v>143</v>
      </c>
      <c r="B244" s="52" t="s">
        <v>206</v>
      </c>
      <c r="C244" s="51"/>
    </row>
    <row r="245" spans="1:7" ht="18" customHeight="1" x14ac:dyDescent="0.3">
      <c r="A245" s="11"/>
    </row>
    <row r="246" spans="1:7" ht="44.55" customHeight="1" x14ac:dyDescent="0.3">
      <c r="A246" s="110" t="s">
        <v>84</v>
      </c>
      <c r="B246" s="395" t="s">
        <v>104</v>
      </c>
      <c r="C246" s="395"/>
      <c r="D246" s="395" t="s">
        <v>105</v>
      </c>
      <c r="E246" s="395"/>
      <c r="F246" s="395" t="s">
        <v>106</v>
      </c>
      <c r="G246" s="395"/>
    </row>
    <row r="247" spans="1:7" ht="18" customHeight="1" x14ac:dyDescent="0.3">
      <c r="A247" s="110">
        <v>1</v>
      </c>
      <c r="B247" s="395">
        <v>2</v>
      </c>
      <c r="C247" s="395"/>
      <c r="D247" s="395">
        <v>3</v>
      </c>
      <c r="E247" s="395"/>
      <c r="F247" s="395">
        <v>4</v>
      </c>
      <c r="G247" s="395"/>
    </row>
    <row r="248" spans="1:7" ht="18" customHeight="1" x14ac:dyDescent="0.3">
      <c r="A248" s="13"/>
      <c r="B248" s="425"/>
      <c r="C248" s="425"/>
      <c r="D248" s="425"/>
      <c r="E248" s="425"/>
      <c r="F248" s="426">
        <f>'гос.задание на 2025-2026 год '!D84</f>
        <v>0</v>
      </c>
      <c r="G248" s="426"/>
    </row>
    <row r="249" spans="1:7" ht="18" customHeight="1" x14ac:dyDescent="0.3">
      <c r="A249" s="13"/>
      <c r="B249" s="425"/>
      <c r="C249" s="425"/>
      <c r="D249" s="425"/>
      <c r="E249" s="425"/>
      <c r="F249" s="426"/>
      <c r="G249" s="426"/>
    </row>
    <row r="250" spans="1:7" ht="18" customHeight="1" x14ac:dyDescent="0.3">
      <c r="A250" s="8"/>
    </row>
    <row r="251" spans="1:7" ht="18" customHeight="1" x14ac:dyDescent="0.35">
      <c r="A251" s="9" t="s">
        <v>143</v>
      </c>
      <c r="B251" s="52" t="s">
        <v>207</v>
      </c>
      <c r="C251" s="51"/>
    </row>
    <row r="252" spans="1:7" ht="18" customHeight="1" x14ac:dyDescent="0.3">
      <c r="A252" s="11"/>
    </row>
    <row r="253" spans="1:7" ht="37.200000000000003" customHeight="1" x14ac:dyDescent="0.3">
      <c r="A253" s="110" t="s">
        <v>84</v>
      </c>
      <c r="B253" s="395" t="s">
        <v>104</v>
      </c>
      <c r="C253" s="395"/>
      <c r="D253" s="395" t="s">
        <v>105</v>
      </c>
      <c r="E253" s="395"/>
      <c r="F253" s="395" t="s">
        <v>106</v>
      </c>
      <c r="G253" s="395"/>
    </row>
    <row r="254" spans="1:7" ht="18" customHeight="1" x14ac:dyDescent="0.3">
      <c r="A254" s="110">
        <v>1</v>
      </c>
      <c r="B254" s="395">
        <v>2</v>
      </c>
      <c r="C254" s="395"/>
      <c r="D254" s="395">
        <v>3</v>
      </c>
      <c r="E254" s="395"/>
      <c r="F254" s="395">
        <v>4</v>
      </c>
      <c r="G254" s="395"/>
    </row>
    <row r="255" spans="1:7" ht="18" customHeight="1" x14ac:dyDescent="0.3">
      <c r="A255" s="13"/>
      <c r="B255" s="425"/>
      <c r="C255" s="425"/>
      <c r="D255" s="425"/>
      <c r="E255" s="425"/>
      <c r="F255" s="426">
        <f>'гос.задание на 2025-2026 год '!D85</f>
        <v>0</v>
      </c>
      <c r="G255" s="426"/>
    </row>
    <row r="256" spans="1:7" ht="18" customHeight="1" x14ac:dyDescent="0.3">
      <c r="A256" s="13"/>
      <c r="B256" s="425"/>
      <c r="C256" s="425"/>
      <c r="D256" s="425"/>
      <c r="E256" s="425"/>
      <c r="F256" s="426"/>
      <c r="G256" s="426"/>
    </row>
    <row r="257" spans="1:7" ht="18" customHeight="1" x14ac:dyDescent="0.3">
      <c r="A257" s="15"/>
      <c r="B257" s="16"/>
      <c r="C257" s="16"/>
      <c r="D257" s="16"/>
      <c r="E257" s="16"/>
      <c r="F257" s="16"/>
      <c r="G257" s="16"/>
    </row>
    <row r="258" spans="1:7" ht="43.2" customHeight="1" x14ac:dyDescent="0.3">
      <c r="A258" s="409" t="s">
        <v>208</v>
      </c>
      <c r="B258" s="409"/>
      <c r="C258" s="409"/>
      <c r="D258" s="409"/>
      <c r="E258" s="409"/>
      <c r="F258" s="409"/>
      <c r="G258" s="409"/>
    </row>
    <row r="259" spans="1:7" ht="18" customHeight="1" x14ac:dyDescent="0.35">
      <c r="A259" s="9" t="s">
        <v>143</v>
      </c>
      <c r="B259" s="10">
        <v>853</v>
      </c>
    </row>
    <row r="260" spans="1:7" ht="18" customHeight="1" x14ac:dyDescent="0.3">
      <c r="A260" s="11"/>
    </row>
    <row r="261" spans="1:7" ht="54.6" customHeight="1" x14ac:dyDescent="0.3">
      <c r="A261" s="110" t="s">
        <v>84</v>
      </c>
      <c r="B261" s="395" t="s">
        <v>107</v>
      </c>
      <c r="C261" s="395"/>
      <c r="D261" s="395" t="s">
        <v>108</v>
      </c>
      <c r="E261" s="395"/>
      <c r="F261" s="395" t="s">
        <v>109</v>
      </c>
      <c r="G261" s="395"/>
    </row>
    <row r="262" spans="1:7" ht="18" customHeight="1" x14ac:dyDescent="0.3">
      <c r="A262" s="110">
        <v>1</v>
      </c>
      <c r="B262" s="395">
        <v>2</v>
      </c>
      <c r="C262" s="395"/>
      <c r="D262" s="395">
        <v>3</v>
      </c>
      <c r="E262" s="395"/>
      <c r="F262" s="395">
        <v>4</v>
      </c>
      <c r="G262" s="395"/>
    </row>
    <row r="263" spans="1:7" ht="18" customHeight="1" x14ac:dyDescent="0.3">
      <c r="A263" s="110"/>
      <c r="B263" s="396"/>
      <c r="C263" s="397"/>
      <c r="D263" s="396"/>
      <c r="E263" s="397"/>
      <c r="F263" s="396"/>
      <c r="G263" s="397"/>
    </row>
    <row r="264" spans="1:7" ht="18" customHeight="1" x14ac:dyDescent="0.3">
      <c r="A264" s="110" t="s">
        <v>240</v>
      </c>
      <c r="B264" s="396"/>
      <c r="C264" s="397"/>
      <c r="D264" s="396"/>
      <c r="E264" s="397"/>
      <c r="F264" s="399">
        <f>'гос.задание на 2025-2026 год '!D78</f>
        <v>0</v>
      </c>
      <c r="G264" s="397"/>
    </row>
    <row r="265" spans="1:7" ht="18" customHeight="1" x14ac:dyDescent="0.3">
      <c r="A265" s="110"/>
      <c r="B265" s="396"/>
      <c r="C265" s="397"/>
      <c r="D265" s="396"/>
      <c r="E265" s="397"/>
      <c r="F265" s="396"/>
      <c r="G265" s="397"/>
    </row>
    <row r="266" spans="1:7" ht="18" customHeight="1" x14ac:dyDescent="0.3">
      <c r="A266" s="110" t="s">
        <v>241</v>
      </c>
      <c r="B266" s="396"/>
      <c r="C266" s="397"/>
      <c r="D266" s="396"/>
      <c r="E266" s="397"/>
      <c r="F266" s="399">
        <f>'гос.задание на 2025-2026 год '!D79</f>
        <v>0</v>
      </c>
      <c r="G266" s="397"/>
    </row>
    <row r="267" spans="1:7" ht="18" customHeight="1" x14ac:dyDescent="0.3">
      <c r="A267" s="110"/>
      <c r="B267" s="396"/>
      <c r="C267" s="397"/>
      <c r="D267" s="396"/>
      <c r="E267" s="397"/>
      <c r="F267" s="396"/>
      <c r="G267" s="397"/>
    </row>
    <row r="268" spans="1:7" ht="18" customHeight="1" x14ac:dyDescent="0.3">
      <c r="A268" s="110" t="s">
        <v>242</v>
      </c>
      <c r="B268" s="396"/>
      <c r="C268" s="397"/>
      <c r="D268" s="396"/>
      <c r="E268" s="397"/>
      <c r="F268" s="399">
        <f>'гос.задание на 2025-2026 год '!D80</f>
        <v>0</v>
      </c>
      <c r="G268" s="397"/>
    </row>
    <row r="269" spans="1:7" ht="18" customHeight="1" x14ac:dyDescent="0.3">
      <c r="A269" s="110"/>
      <c r="B269" s="396"/>
      <c r="C269" s="397"/>
      <c r="D269" s="396"/>
      <c r="E269" s="397"/>
      <c r="F269" s="396"/>
      <c r="G269" s="397"/>
    </row>
    <row r="270" spans="1:7" ht="18" customHeight="1" x14ac:dyDescent="0.3">
      <c r="A270" s="110" t="s">
        <v>243</v>
      </c>
      <c r="B270" s="396"/>
      <c r="C270" s="397"/>
      <c r="D270" s="396"/>
      <c r="E270" s="397"/>
      <c r="F270" s="399">
        <f>'гос.задание на 2025-2026 год '!D87</f>
        <v>0</v>
      </c>
      <c r="G270" s="397"/>
    </row>
    <row r="271" spans="1:7" ht="18" customHeight="1" x14ac:dyDescent="0.3">
      <c r="A271" s="110"/>
      <c r="B271" s="396"/>
      <c r="C271" s="397"/>
      <c r="D271" s="396"/>
      <c r="E271" s="397"/>
      <c r="F271" s="396"/>
      <c r="G271" s="397"/>
    </row>
    <row r="272" spans="1:7" ht="18" customHeight="1" x14ac:dyDescent="0.3">
      <c r="A272" s="110" t="s">
        <v>244</v>
      </c>
      <c r="B272" s="396"/>
      <c r="C272" s="397"/>
      <c r="D272" s="396"/>
      <c r="E272" s="397"/>
      <c r="F272" s="399">
        <f>'гос.задание на 2025-2026 год '!D92</f>
        <v>0</v>
      </c>
      <c r="G272" s="397"/>
    </row>
    <row r="273" spans="1:7" ht="18" customHeight="1" x14ac:dyDescent="0.3">
      <c r="A273" s="13"/>
      <c r="B273" s="425"/>
      <c r="C273" s="425"/>
      <c r="D273" s="425"/>
      <c r="E273" s="425"/>
      <c r="F273" s="426"/>
      <c r="G273" s="426"/>
    </row>
    <row r="274" spans="1:7" ht="18" customHeight="1" x14ac:dyDescent="0.3">
      <c r="A274" s="15"/>
      <c r="B274" s="16"/>
      <c r="C274" s="16"/>
      <c r="D274" s="16"/>
      <c r="E274" s="16"/>
      <c r="F274" s="16"/>
      <c r="G274" s="16"/>
    </row>
    <row r="275" spans="1:7" ht="28.95" customHeight="1" x14ac:dyDescent="0.3">
      <c r="A275" s="409" t="s">
        <v>209</v>
      </c>
      <c r="B275" s="409"/>
      <c r="C275" s="409"/>
      <c r="D275" s="409"/>
      <c r="E275" s="409"/>
      <c r="F275" s="409"/>
      <c r="G275" s="409"/>
    </row>
    <row r="276" spans="1:7" ht="41.4" customHeight="1" x14ac:dyDescent="0.3">
      <c r="A276" s="427" t="s">
        <v>210</v>
      </c>
      <c r="B276" s="427"/>
      <c r="C276" s="427"/>
      <c r="D276" s="427"/>
      <c r="E276" s="427"/>
      <c r="F276" s="427"/>
      <c r="G276" s="427"/>
    </row>
    <row r="277" spans="1:7" ht="17.399999999999999" x14ac:dyDescent="0.3">
      <c r="A277" s="117"/>
      <c r="B277" s="117"/>
      <c r="C277" s="117"/>
      <c r="D277" s="117"/>
      <c r="E277" s="117"/>
      <c r="F277" s="117"/>
      <c r="G277" s="117"/>
    </row>
    <row r="278" spans="1:7" ht="18" x14ac:dyDescent="0.3">
      <c r="A278" s="9" t="s">
        <v>143</v>
      </c>
      <c r="B278" s="19">
        <v>244</v>
      </c>
      <c r="C278" s="117"/>
      <c r="D278" s="117"/>
      <c r="E278" s="117"/>
      <c r="F278" s="117"/>
      <c r="G278" s="117"/>
    </row>
    <row r="279" spans="1:7" ht="17.399999999999999" x14ac:dyDescent="0.3">
      <c r="A279" s="22"/>
      <c r="B279" s="22"/>
      <c r="C279" s="22"/>
      <c r="D279" s="22"/>
      <c r="E279" s="22"/>
      <c r="F279" s="22"/>
      <c r="G279" s="22"/>
    </row>
    <row r="280" spans="1:7" ht="51.6" customHeight="1" x14ac:dyDescent="0.3">
      <c r="A280" s="110" t="s">
        <v>84</v>
      </c>
      <c r="B280" s="395" t="s">
        <v>158</v>
      </c>
      <c r="C280" s="395"/>
      <c r="D280" s="395" t="s">
        <v>120</v>
      </c>
      <c r="E280" s="395"/>
      <c r="F280" s="395" t="s">
        <v>159</v>
      </c>
      <c r="G280" s="395"/>
    </row>
    <row r="281" spans="1:7" ht="28.95" customHeight="1" x14ac:dyDescent="0.3">
      <c r="A281" s="110">
        <v>1</v>
      </c>
      <c r="B281" s="396">
        <v>2</v>
      </c>
      <c r="C281" s="397"/>
      <c r="D281" s="396">
        <v>3</v>
      </c>
      <c r="E281" s="397"/>
      <c r="F281" s="416">
        <v>4</v>
      </c>
      <c r="G281" s="417"/>
    </row>
    <row r="282" spans="1:7" ht="28.95" customHeight="1" x14ac:dyDescent="0.3">
      <c r="A282" s="13" t="s">
        <v>157</v>
      </c>
      <c r="B282" s="416"/>
      <c r="C282" s="417"/>
      <c r="D282" s="416"/>
      <c r="E282" s="417"/>
      <c r="F282" s="423">
        <f>'гос.задание на 2025-2026 год '!D31</f>
        <v>0</v>
      </c>
      <c r="G282" s="424"/>
    </row>
    <row r="283" spans="1:7" ht="28.95" customHeight="1" x14ac:dyDescent="0.3">
      <c r="A283" s="13" t="s">
        <v>118</v>
      </c>
      <c r="B283" s="416"/>
      <c r="C283" s="417"/>
      <c r="D283" s="416"/>
      <c r="E283" s="417"/>
      <c r="F283" s="423"/>
      <c r="G283" s="424"/>
    </row>
    <row r="284" spans="1:7" ht="17.399999999999999" x14ac:dyDescent="0.3">
      <c r="A284" s="114"/>
      <c r="B284" s="114"/>
      <c r="C284" s="114"/>
      <c r="D284" s="114"/>
      <c r="E284" s="114"/>
      <c r="F284" s="114"/>
      <c r="G284" s="114"/>
    </row>
    <row r="285" spans="1:7" ht="24.6" customHeight="1" x14ac:dyDescent="0.3">
      <c r="A285" s="408" t="s">
        <v>211</v>
      </c>
      <c r="B285" s="408"/>
      <c r="C285" s="408"/>
      <c r="D285" s="408"/>
      <c r="E285" s="408"/>
      <c r="F285" s="408"/>
      <c r="G285" s="408"/>
    </row>
    <row r="286" spans="1:7" ht="18" x14ac:dyDescent="0.3">
      <c r="A286" s="9"/>
    </row>
    <row r="287" spans="1:7" ht="18" x14ac:dyDescent="0.35">
      <c r="A287" s="9" t="s">
        <v>143</v>
      </c>
      <c r="B287" s="10">
        <v>244</v>
      </c>
    </row>
    <row r="288" spans="1:7" ht="17.399999999999999" x14ac:dyDescent="0.3">
      <c r="A288" s="8"/>
    </row>
    <row r="289" spans="1:7" ht="72.599999999999994" customHeight="1" x14ac:dyDescent="0.3">
      <c r="A289" s="110" t="s">
        <v>84</v>
      </c>
      <c r="B289" s="395" t="s">
        <v>119</v>
      </c>
      <c r="C289" s="395"/>
      <c r="D289" s="395" t="s">
        <v>120</v>
      </c>
      <c r="E289" s="395"/>
      <c r="F289" s="395" t="s">
        <v>183</v>
      </c>
      <c r="G289" s="395"/>
    </row>
    <row r="290" spans="1:7" ht="18" x14ac:dyDescent="0.3">
      <c r="A290" s="110">
        <v>1</v>
      </c>
      <c r="B290" s="396">
        <v>2</v>
      </c>
      <c r="C290" s="397"/>
      <c r="D290" s="396">
        <v>3</v>
      </c>
      <c r="E290" s="397"/>
      <c r="F290" s="416">
        <v>4</v>
      </c>
      <c r="G290" s="417"/>
    </row>
    <row r="291" spans="1:7" ht="18" x14ac:dyDescent="0.3">
      <c r="A291" s="13" t="s">
        <v>121</v>
      </c>
      <c r="B291" s="416"/>
      <c r="C291" s="417"/>
      <c r="D291" s="416"/>
      <c r="E291" s="417"/>
      <c r="F291" s="423">
        <f>'гос.задание на 2025-2026 год '!D34</f>
        <v>52875.37</v>
      </c>
      <c r="G291" s="424"/>
    </row>
    <row r="292" spans="1:7" ht="18" x14ac:dyDescent="0.3">
      <c r="A292" s="13" t="s">
        <v>122</v>
      </c>
      <c r="B292" s="416"/>
      <c r="C292" s="417"/>
      <c r="D292" s="416"/>
      <c r="E292" s="417"/>
      <c r="F292" s="423"/>
      <c r="G292" s="424"/>
    </row>
    <row r="293" spans="1:7" ht="18" x14ac:dyDescent="0.3">
      <c r="A293" s="13" t="s">
        <v>118</v>
      </c>
      <c r="B293" s="416"/>
      <c r="C293" s="417"/>
      <c r="D293" s="416"/>
      <c r="E293" s="417"/>
      <c r="F293" s="423"/>
      <c r="G293" s="424"/>
    </row>
    <row r="294" spans="1:7" ht="15" x14ac:dyDescent="0.3">
      <c r="A294" s="23"/>
    </row>
    <row r="295" spans="1:7" ht="17.399999999999999" x14ac:dyDescent="0.3">
      <c r="A295" s="408" t="s">
        <v>212</v>
      </c>
      <c r="B295" s="408"/>
      <c r="C295" s="408"/>
      <c r="D295" s="408"/>
      <c r="E295" s="408"/>
      <c r="F295" s="408"/>
      <c r="G295" s="408"/>
    </row>
    <row r="296" spans="1:7" ht="18" x14ac:dyDescent="0.3">
      <c r="A296" s="9"/>
    </row>
    <row r="297" spans="1:7" ht="18" x14ac:dyDescent="0.35">
      <c r="A297" s="9" t="s">
        <v>143</v>
      </c>
      <c r="B297" s="10">
        <v>244</v>
      </c>
    </row>
    <row r="298" spans="1:7" ht="17.399999999999999" x14ac:dyDescent="0.3">
      <c r="A298" s="8"/>
    </row>
    <row r="299" spans="1:7" ht="54.6" customHeight="1" x14ac:dyDescent="0.3">
      <c r="A299" s="110" t="s">
        <v>84</v>
      </c>
      <c r="B299" s="395" t="s">
        <v>123</v>
      </c>
      <c r="C299" s="395"/>
      <c r="D299" s="395" t="s">
        <v>91</v>
      </c>
      <c r="E299" s="395"/>
      <c r="F299" s="395" t="s">
        <v>183</v>
      </c>
      <c r="G299" s="395"/>
    </row>
    <row r="300" spans="1:7" ht="18" x14ac:dyDescent="0.3">
      <c r="A300" s="110">
        <v>1</v>
      </c>
      <c r="B300" s="396">
        <v>2</v>
      </c>
      <c r="C300" s="397"/>
      <c r="D300" s="396">
        <v>3</v>
      </c>
      <c r="E300" s="397"/>
      <c r="F300" s="396">
        <v>4</v>
      </c>
      <c r="G300" s="397"/>
    </row>
    <row r="301" spans="1:7" ht="18" x14ac:dyDescent="0.3">
      <c r="A301" s="13"/>
      <c r="B301" s="396"/>
      <c r="C301" s="397"/>
      <c r="D301" s="396"/>
      <c r="E301" s="397"/>
      <c r="F301" s="399">
        <f>'гос.задание на 2025-2026 год '!D37</f>
        <v>0</v>
      </c>
      <c r="G301" s="400"/>
    </row>
    <row r="302" spans="1:7" ht="18" x14ac:dyDescent="0.3">
      <c r="A302" s="13" t="s">
        <v>118</v>
      </c>
      <c r="B302" s="396"/>
      <c r="C302" s="397"/>
      <c r="D302" s="396"/>
      <c r="E302" s="397"/>
      <c r="F302" s="399"/>
      <c r="G302" s="400"/>
    </row>
    <row r="303" spans="1:7" ht="17.399999999999999" x14ac:dyDescent="0.3">
      <c r="A303" s="8"/>
    </row>
    <row r="304" spans="1:7" ht="17.399999999999999" x14ac:dyDescent="0.3">
      <c r="A304" s="408" t="s">
        <v>213</v>
      </c>
      <c r="B304" s="408"/>
      <c r="C304" s="408"/>
      <c r="D304" s="408"/>
      <c r="E304" s="408"/>
      <c r="F304" s="408"/>
      <c r="G304" s="408"/>
    </row>
    <row r="305" spans="1:7" ht="18" x14ac:dyDescent="0.3">
      <c r="A305" s="9"/>
    </row>
    <row r="306" spans="1:7" ht="18" x14ac:dyDescent="0.35">
      <c r="A306" s="9" t="s">
        <v>143</v>
      </c>
      <c r="B306" s="10" t="s">
        <v>303</v>
      </c>
    </row>
    <row r="307" spans="1:7" ht="17.399999999999999" x14ac:dyDescent="0.3">
      <c r="A307" s="8"/>
    </row>
    <row r="308" spans="1:7" ht="54.6" customHeight="1" x14ac:dyDescent="0.3">
      <c r="A308" s="110" t="s">
        <v>84</v>
      </c>
      <c r="B308" s="395" t="s">
        <v>124</v>
      </c>
      <c r="C308" s="395"/>
      <c r="D308" s="395" t="s">
        <v>125</v>
      </c>
      <c r="E308" s="395"/>
      <c r="F308" s="395" t="s">
        <v>92</v>
      </c>
      <c r="G308" s="395"/>
    </row>
    <row r="309" spans="1:7" ht="18" x14ac:dyDescent="0.3">
      <c r="A309" s="110">
        <v>1</v>
      </c>
      <c r="B309" s="396">
        <v>2</v>
      </c>
      <c r="C309" s="397"/>
      <c r="D309" s="396">
        <v>3</v>
      </c>
      <c r="E309" s="397"/>
      <c r="F309" s="396">
        <v>4</v>
      </c>
      <c r="G309" s="397"/>
    </row>
    <row r="310" spans="1:7" ht="54" x14ac:dyDescent="0.3">
      <c r="A310" s="13" t="s">
        <v>18</v>
      </c>
      <c r="B310" s="396"/>
      <c r="C310" s="397"/>
      <c r="D310" s="396"/>
      <c r="E310" s="397"/>
      <c r="F310" s="399">
        <f>'гос.задание на 2025-2026 год '!D40</f>
        <v>383613.87</v>
      </c>
      <c r="G310" s="400"/>
    </row>
    <row r="311" spans="1:7" ht="36" x14ac:dyDescent="0.3">
      <c r="A311" s="13" t="s">
        <v>19</v>
      </c>
      <c r="B311" s="396"/>
      <c r="C311" s="397"/>
      <c r="D311" s="396"/>
      <c r="E311" s="397"/>
      <c r="F311" s="399">
        <f>'гос.задание на 2025-2026 год '!D41</f>
        <v>0</v>
      </c>
      <c r="G311" s="400"/>
    </row>
    <row r="312" spans="1:7" ht="72" x14ac:dyDescent="0.3">
      <c r="A312" s="13" t="s">
        <v>20</v>
      </c>
      <c r="B312" s="396"/>
      <c r="C312" s="397"/>
      <c r="D312" s="396"/>
      <c r="E312" s="397"/>
      <c r="F312" s="399">
        <f>'гос.задание на 2025-2026 год '!D42</f>
        <v>66438.14</v>
      </c>
      <c r="G312" s="400"/>
    </row>
    <row r="313" spans="1:7" ht="72" x14ac:dyDescent="0.3">
      <c r="A313" s="13" t="s">
        <v>21</v>
      </c>
      <c r="B313" s="396"/>
      <c r="C313" s="397"/>
      <c r="D313" s="396"/>
      <c r="E313" s="397"/>
      <c r="F313" s="399">
        <f>'гос.задание на 2025-2026 год '!D43</f>
        <v>5469.16</v>
      </c>
      <c r="G313" s="400"/>
    </row>
    <row r="314" spans="1:7" ht="54" x14ac:dyDescent="0.3">
      <c r="A314" s="24" t="s">
        <v>22</v>
      </c>
      <c r="B314" s="396"/>
      <c r="C314" s="397"/>
      <c r="D314" s="396"/>
      <c r="E314" s="397"/>
      <c r="F314" s="399">
        <f>'гос.задание на 2025-2026 год '!D44</f>
        <v>33951.99</v>
      </c>
      <c r="G314" s="400"/>
    </row>
    <row r="315" spans="1:7" ht="54" x14ac:dyDescent="0.3">
      <c r="A315" s="24" t="s">
        <v>306</v>
      </c>
      <c r="B315" s="396"/>
      <c r="C315" s="397"/>
      <c r="D315" s="396"/>
      <c r="E315" s="397"/>
      <c r="F315" s="399">
        <f>'гос.задание на 2025-2026 год '!D45</f>
        <v>0</v>
      </c>
      <c r="G315" s="400"/>
    </row>
    <row r="316" spans="1:7" ht="18" x14ac:dyDescent="0.3">
      <c r="A316" s="25"/>
      <c r="B316" s="26"/>
      <c r="C316" s="26"/>
      <c r="D316" s="26"/>
      <c r="E316" s="26"/>
      <c r="F316" s="26"/>
      <c r="G316" s="26"/>
    </row>
    <row r="317" spans="1:7" ht="17.399999999999999" x14ac:dyDescent="0.3">
      <c r="A317" s="428" t="s">
        <v>214</v>
      </c>
      <c r="B317" s="428"/>
      <c r="C317" s="428"/>
      <c r="D317" s="428"/>
      <c r="E317" s="428"/>
      <c r="F317" s="428"/>
      <c r="G317" s="428"/>
    </row>
    <row r="318" spans="1:7" ht="17.399999999999999" x14ac:dyDescent="0.3">
      <c r="A318" s="118"/>
      <c r="B318" s="118"/>
      <c r="C318" s="118"/>
      <c r="D318" s="118"/>
      <c r="E318" s="118"/>
      <c r="F318" s="118"/>
      <c r="G318" s="118"/>
    </row>
    <row r="319" spans="1:7" ht="18" x14ac:dyDescent="0.35">
      <c r="A319" s="9" t="s">
        <v>143</v>
      </c>
      <c r="B319" s="10">
        <v>244</v>
      </c>
    </row>
    <row r="320" spans="1:7" ht="17.399999999999999" x14ac:dyDescent="0.3">
      <c r="A320" s="8"/>
    </row>
    <row r="321" spans="1:7" ht="49.05" customHeight="1" x14ac:dyDescent="0.3">
      <c r="A321" s="110" t="s">
        <v>84</v>
      </c>
      <c r="B321" s="395" t="s">
        <v>126</v>
      </c>
      <c r="C321" s="395"/>
      <c r="D321" s="395" t="s">
        <v>146</v>
      </c>
      <c r="E321" s="395"/>
      <c r="F321" s="395" t="s">
        <v>127</v>
      </c>
      <c r="G321" s="395"/>
    </row>
    <row r="322" spans="1:7" ht="18" x14ac:dyDescent="0.3">
      <c r="A322" s="110">
        <v>1</v>
      </c>
      <c r="B322" s="396">
        <v>2</v>
      </c>
      <c r="C322" s="397"/>
      <c r="D322" s="396">
        <v>3</v>
      </c>
      <c r="E322" s="397"/>
      <c r="F322" s="396">
        <v>4</v>
      </c>
      <c r="G322" s="397"/>
    </row>
    <row r="323" spans="1:7" ht="36" x14ac:dyDescent="0.3">
      <c r="A323" s="13" t="s">
        <v>128</v>
      </c>
      <c r="B323" s="396"/>
      <c r="C323" s="397"/>
      <c r="D323" s="396"/>
      <c r="E323" s="397"/>
      <c r="F323" s="399">
        <f>'гос.задание на 2025-2026 год '!D46</f>
        <v>0</v>
      </c>
      <c r="G323" s="400"/>
    </row>
    <row r="324" spans="1:7" ht="18" x14ac:dyDescent="0.3">
      <c r="A324" s="13" t="s">
        <v>116</v>
      </c>
      <c r="B324" s="396"/>
      <c r="C324" s="397"/>
      <c r="D324" s="396"/>
      <c r="E324" s="397"/>
      <c r="F324" s="399"/>
      <c r="G324" s="400"/>
    </row>
    <row r="325" spans="1:7" ht="18" x14ac:dyDescent="0.3">
      <c r="A325" s="27"/>
      <c r="B325" s="26"/>
      <c r="C325" s="26"/>
      <c r="D325" s="26"/>
      <c r="E325" s="26"/>
      <c r="F325" s="26"/>
      <c r="G325" s="26"/>
    </row>
    <row r="326" spans="1:7" ht="39" customHeight="1" x14ac:dyDescent="0.3">
      <c r="A326" s="427" t="s">
        <v>215</v>
      </c>
      <c r="B326" s="427"/>
      <c r="C326" s="427"/>
      <c r="D326" s="427"/>
      <c r="E326" s="427"/>
      <c r="F326" s="427"/>
      <c r="G326" s="427"/>
    </row>
    <row r="327" spans="1:7" ht="18" x14ac:dyDescent="0.3">
      <c r="A327" s="9"/>
    </row>
    <row r="328" spans="1:7" ht="18" x14ac:dyDescent="0.35">
      <c r="A328" s="9" t="s">
        <v>143</v>
      </c>
      <c r="B328" s="10">
        <v>243</v>
      </c>
    </row>
    <row r="329" spans="1:7" ht="17.399999999999999" x14ac:dyDescent="0.3">
      <c r="A329" s="8"/>
    </row>
    <row r="330" spans="1:7" ht="39.6" customHeight="1" x14ac:dyDescent="0.3">
      <c r="A330" s="395" t="s">
        <v>84</v>
      </c>
      <c r="B330" s="395"/>
      <c r="C330" s="395"/>
      <c r="D330" s="395" t="s">
        <v>129</v>
      </c>
      <c r="E330" s="395"/>
      <c r="F330" s="395" t="s">
        <v>130</v>
      </c>
      <c r="G330" s="395"/>
    </row>
    <row r="331" spans="1:7" ht="18" x14ac:dyDescent="0.35">
      <c r="A331" s="395">
        <v>1</v>
      </c>
      <c r="B331" s="395"/>
      <c r="C331" s="395"/>
      <c r="D331" s="410">
        <v>2</v>
      </c>
      <c r="E331" s="411"/>
      <c r="F331" s="410">
        <v>3</v>
      </c>
      <c r="G331" s="411"/>
    </row>
    <row r="332" spans="1:7" ht="43.2" customHeight="1" x14ac:dyDescent="0.35">
      <c r="A332" s="429" t="s">
        <v>161</v>
      </c>
      <c r="B332" s="429"/>
      <c r="C332" s="429"/>
      <c r="D332" s="430"/>
      <c r="E332" s="431"/>
      <c r="F332" s="432">
        <f>'гос.задание на 2025-2026 год '!D48</f>
        <v>0</v>
      </c>
      <c r="G332" s="433"/>
    </row>
    <row r="333" spans="1:7" ht="18" x14ac:dyDescent="0.3">
      <c r="A333" s="404" t="s">
        <v>118</v>
      </c>
      <c r="B333" s="405"/>
      <c r="C333" s="406"/>
      <c r="D333" s="430"/>
      <c r="E333" s="431"/>
      <c r="F333" s="414"/>
      <c r="G333" s="415"/>
    </row>
    <row r="334" spans="1:7" ht="18" x14ac:dyDescent="0.3">
      <c r="A334" s="28"/>
      <c r="B334" s="28"/>
      <c r="C334" s="28"/>
      <c r="D334" s="17"/>
      <c r="E334" s="17"/>
      <c r="F334" s="17"/>
      <c r="G334" s="17"/>
    </row>
    <row r="335" spans="1:7" ht="18" x14ac:dyDescent="0.35">
      <c r="A335" s="9" t="s">
        <v>143</v>
      </c>
      <c r="B335" s="10">
        <v>244</v>
      </c>
    </row>
    <row r="336" spans="1:7" ht="17.399999999999999" x14ac:dyDescent="0.3">
      <c r="A336" s="8"/>
    </row>
    <row r="337" spans="1:7" ht="43.8" customHeight="1" x14ac:dyDescent="0.3">
      <c r="A337" s="395" t="s">
        <v>84</v>
      </c>
      <c r="B337" s="395"/>
      <c r="C337" s="395"/>
      <c r="D337" s="395" t="s">
        <v>129</v>
      </c>
      <c r="E337" s="395"/>
      <c r="F337" s="395" t="s">
        <v>130</v>
      </c>
      <c r="G337" s="395"/>
    </row>
    <row r="338" spans="1:7" ht="18" x14ac:dyDescent="0.35">
      <c r="A338" s="395">
        <v>1</v>
      </c>
      <c r="B338" s="395"/>
      <c r="C338" s="395"/>
      <c r="D338" s="410">
        <v>2</v>
      </c>
      <c r="E338" s="411"/>
      <c r="F338" s="410">
        <v>3</v>
      </c>
      <c r="G338" s="411"/>
    </row>
    <row r="339" spans="1:7" ht="34.200000000000003" customHeight="1" x14ac:dyDescent="0.35">
      <c r="A339" s="429" t="s">
        <v>131</v>
      </c>
      <c r="B339" s="429"/>
      <c r="C339" s="429"/>
      <c r="D339" s="430"/>
      <c r="E339" s="431"/>
      <c r="F339" s="432">
        <f>'гос.задание на 2025-2026 год '!D49</f>
        <v>96896.49</v>
      </c>
      <c r="G339" s="433"/>
    </row>
    <row r="340" spans="1:7" ht="34.200000000000003" customHeight="1" x14ac:dyDescent="0.3">
      <c r="A340" s="429" t="s">
        <v>132</v>
      </c>
      <c r="B340" s="429"/>
      <c r="C340" s="429"/>
      <c r="D340" s="430"/>
      <c r="E340" s="431"/>
      <c r="F340" s="414"/>
      <c r="G340" s="415"/>
    </row>
    <row r="341" spans="1:7" ht="34.200000000000003" customHeight="1" x14ac:dyDescent="0.3">
      <c r="A341" s="429" t="s">
        <v>133</v>
      </c>
      <c r="B341" s="429"/>
      <c r="C341" s="429"/>
      <c r="D341" s="430"/>
      <c r="E341" s="431"/>
      <c r="F341" s="414"/>
      <c r="G341" s="415"/>
    </row>
    <row r="342" spans="1:7" ht="34.200000000000003" customHeight="1" x14ac:dyDescent="0.3">
      <c r="A342" s="429" t="s">
        <v>134</v>
      </c>
      <c r="B342" s="429"/>
      <c r="C342" s="429"/>
      <c r="D342" s="430"/>
      <c r="E342" s="431"/>
      <c r="F342" s="414"/>
      <c r="G342" s="415"/>
    </row>
    <row r="343" spans="1:7" ht="18" x14ac:dyDescent="0.3">
      <c r="A343" s="404" t="s">
        <v>118</v>
      </c>
      <c r="B343" s="405"/>
      <c r="C343" s="406"/>
      <c r="D343" s="430"/>
      <c r="E343" s="431"/>
      <c r="F343" s="414"/>
      <c r="G343" s="415"/>
    </row>
    <row r="344" spans="1:7" ht="18" x14ac:dyDescent="0.3">
      <c r="A344" s="29"/>
    </row>
    <row r="345" spans="1:7" ht="17.399999999999999" x14ac:dyDescent="0.3">
      <c r="A345" s="408" t="s">
        <v>216</v>
      </c>
      <c r="B345" s="408"/>
      <c r="C345" s="408"/>
      <c r="D345" s="408"/>
      <c r="E345" s="408"/>
      <c r="F345" s="408"/>
      <c r="G345" s="408"/>
    </row>
    <row r="346" spans="1:7" ht="18" x14ac:dyDescent="0.3">
      <c r="A346" s="9"/>
    </row>
    <row r="347" spans="1:7" ht="18" x14ac:dyDescent="0.35">
      <c r="A347" s="9" t="s">
        <v>143</v>
      </c>
      <c r="B347" s="10">
        <v>243</v>
      </c>
    </row>
    <row r="348" spans="1:7" ht="17.399999999999999" x14ac:dyDescent="0.3">
      <c r="A348" s="8"/>
    </row>
    <row r="349" spans="1:7" ht="28.95" customHeight="1" x14ac:dyDescent="0.3">
      <c r="A349" s="395" t="s">
        <v>84</v>
      </c>
      <c r="B349" s="395"/>
      <c r="C349" s="395"/>
      <c r="D349" s="395" t="s">
        <v>135</v>
      </c>
      <c r="E349" s="395"/>
      <c r="F349" s="395" t="s">
        <v>136</v>
      </c>
      <c r="G349" s="395"/>
    </row>
    <row r="350" spans="1:7" ht="18" x14ac:dyDescent="0.35">
      <c r="A350" s="396">
        <v>1</v>
      </c>
      <c r="B350" s="403"/>
      <c r="C350" s="397"/>
      <c r="D350" s="410">
        <v>2</v>
      </c>
      <c r="E350" s="411"/>
      <c r="F350" s="410">
        <v>3</v>
      </c>
      <c r="G350" s="411"/>
    </row>
    <row r="351" spans="1:7" ht="38.4" customHeight="1" x14ac:dyDescent="0.35">
      <c r="A351" s="404" t="s">
        <v>160</v>
      </c>
      <c r="B351" s="405"/>
      <c r="C351" s="406"/>
      <c r="D351" s="430"/>
      <c r="E351" s="431"/>
      <c r="F351" s="432">
        <f>'гос.задание на 2025-2026 год '!D54</f>
        <v>0</v>
      </c>
      <c r="G351" s="433"/>
    </row>
    <row r="352" spans="1:7" ht="18" x14ac:dyDescent="0.3">
      <c r="A352" s="404" t="s">
        <v>118</v>
      </c>
      <c r="B352" s="405"/>
      <c r="C352" s="406"/>
      <c r="D352" s="430"/>
      <c r="E352" s="431"/>
      <c r="F352" s="414"/>
      <c r="G352" s="415"/>
    </row>
    <row r="353" spans="1:7" ht="18" x14ac:dyDescent="0.3">
      <c r="A353" s="28"/>
      <c r="B353" s="28"/>
      <c r="C353" s="28"/>
      <c r="D353" s="17"/>
      <c r="E353" s="17"/>
      <c r="F353" s="17"/>
      <c r="G353" s="17"/>
    </row>
    <row r="354" spans="1:7" ht="18" x14ac:dyDescent="0.35">
      <c r="A354" s="9" t="s">
        <v>143</v>
      </c>
      <c r="B354" s="10">
        <v>244</v>
      </c>
    </row>
    <row r="355" spans="1:7" ht="17.399999999999999" x14ac:dyDescent="0.3">
      <c r="A355" s="8"/>
    </row>
    <row r="356" spans="1:7" ht="30" customHeight="1" x14ac:dyDescent="0.3">
      <c r="A356" s="395" t="s">
        <v>84</v>
      </c>
      <c r="B356" s="395"/>
      <c r="C356" s="395"/>
      <c r="D356" s="395" t="s">
        <v>135</v>
      </c>
      <c r="E356" s="395"/>
      <c r="F356" s="395" t="s">
        <v>136</v>
      </c>
      <c r="G356" s="395"/>
    </row>
    <row r="357" spans="1:7" ht="18" x14ac:dyDescent="0.35">
      <c r="A357" s="396">
        <v>1</v>
      </c>
      <c r="B357" s="403"/>
      <c r="C357" s="397"/>
      <c r="D357" s="410">
        <v>2</v>
      </c>
      <c r="E357" s="411"/>
      <c r="F357" s="410">
        <v>3</v>
      </c>
      <c r="G357" s="411"/>
    </row>
    <row r="358" spans="1:7" ht="18" x14ac:dyDescent="0.35">
      <c r="A358" s="404" t="s">
        <v>137</v>
      </c>
      <c r="B358" s="405"/>
      <c r="C358" s="406"/>
      <c r="D358" s="430"/>
      <c r="E358" s="431"/>
      <c r="F358" s="432">
        <f>'гос.задание на 2025-2026 год '!D55</f>
        <v>228948.39</v>
      </c>
      <c r="G358" s="433"/>
    </row>
    <row r="359" spans="1:7" ht="18" x14ac:dyDescent="0.3">
      <c r="A359" s="404" t="s">
        <v>138</v>
      </c>
      <c r="B359" s="405"/>
      <c r="C359" s="406"/>
      <c r="D359" s="430"/>
      <c r="E359" s="431"/>
      <c r="F359" s="414"/>
      <c r="G359" s="415"/>
    </row>
    <row r="360" spans="1:7" ht="18" x14ac:dyDescent="0.3">
      <c r="A360" s="404" t="s">
        <v>139</v>
      </c>
      <c r="B360" s="405"/>
      <c r="C360" s="406"/>
      <c r="D360" s="430"/>
      <c r="E360" s="431"/>
      <c r="F360" s="414"/>
      <c r="G360" s="415"/>
    </row>
    <row r="361" spans="1:7" ht="18" x14ac:dyDescent="0.3">
      <c r="A361" s="404" t="s">
        <v>118</v>
      </c>
      <c r="B361" s="405"/>
      <c r="C361" s="406"/>
      <c r="D361" s="430"/>
      <c r="E361" s="431"/>
      <c r="F361" s="414"/>
      <c r="G361" s="415"/>
    </row>
    <row r="362" spans="1:7" ht="17.399999999999999" x14ac:dyDescent="0.3">
      <c r="A362" s="8"/>
    </row>
    <row r="363" spans="1:7" ht="17.399999999999999" x14ac:dyDescent="0.3">
      <c r="A363" s="408" t="s">
        <v>217</v>
      </c>
      <c r="B363" s="408"/>
      <c r="C363" s="408"/>
      <c r="D363" s="408"/>
      <c r="E363" s="408"/>
      <c r="F363" s="408"/>
      <c r="G363" s="408"/>
    </row>
    <row r="364" spans="1:7" ht="18" x14ac:dyDescent="0.3">
      <c r="A364" s="9"/>
    </row>
    <row r="365" spans="1:7" ht="18" x14ac:dyDescent="0.35">
      <c r="A365" s="9" t="s">
        <v>143</v>
      </c>
      <c r="B365" s="10">
        <v>244</v>
      </c>
    </row>
    <row r="366" spans="1:7" ht="17.399999999999999" x14ac:dyDescent="0.3">
      <c r="A366" s="8"/>
    </row>
    <row r="367" spans="1:7" ht="36" customHeight="1" x14ac:dyDescent="0.3">
      <c r="A367" s="396" t="s">
        <v>84</v>
      </c>
      <c r="B367" s="397"/>
      <c r="C367" s="396" t="s">
        <v>135</v>
      </c>
      <c r="D367" s="397"/>
      <c r="E367" s="396" t="s">
        <v>136</v>
      </c>
      <c r="F367" s="403"/>
      <c r="G367" s="397"/>
    </row>
    <row r="368" spans="1:7" ht="18" x14ac:dyDescent="0.35">
      <c r="A368" s="396">
        <v>1</v>
      </c>
      <c r="B368" s="397"/>
      <c r="C368" s="396">
        <v>2</v>
      </c>
      <c r="D368" s="397"/>
      <c r="E368" s="410">
        <v>3</v>
      </c>
      <c r="F368" s="434"/>
      <c r="G368" s="411"/>
    </row>
    <row r="369" spans="1:7" ht="18" x14ac:dyDescent="0.35">
      <c r="A369" s="404" t="s">
        <v>25</v>
      </c>
      <c r="B369" s="406"/>
      <c r="C369" s="396"/>
      <c r="D369" s="397"/>
      <c r="E369" s="432">
        <f>'гос.задание на 2025-2026 год '!D56</f>
        <v>0</v>
      </c>
      <c r="F369" s="435"/>
      <c r="G369" s="433"/>
    </row>
    <row r="370" spans="1:7" ht="18" x14ac:dyDescent="0.3">
      <c r="A370" s="404" t="s">
        <v>118</v>
      </c>
      <c r="B370" s="406"/>
      <c r="C370" s="396"/>
      <c r="D370" s="397"/>
      <c r="E370" s="414"/>
      <c r="F370" s="436"/>
      <c r="G370" s="415"/>
    </row>
    <row r="371" spans="1:7" ht="15" x14ac:dyDescent="0.3">
      <c r="A371" s="23"/>
    </row>
    <row r="372" spans="1:7" ht="43.2" customHeight="1" x14ac:dyDescent="0.3">
      <c r="A372" s="409" t="s">
        <v>218</v>
      </c>
      <c r="B372" s="409"/>
      <c r="C372" s="409"/>
      <c r="D372" s="409"/>
      <c r="E372" s="409"/>
      <c r="F372" s="409"/>
      <c r="G372" s="409"/>
    </row>
    <row r="373" spans="1:7" ht="18" x14ac:dyDescent="0.3">
      <c r="A373" s="29"/>
    </row>
    <row r="374" spans="1:7" ht="18" x14ac:dyDescent="0.35">
      <c r="A374" s="9" t="s">
        <v>143</v>
      </c>
      <c r="B374" s="10">
        <v>244</v>
      </c>
    </row>
    <row r="375" spans="1:7" ht="17.399999999999999" x14ac:dyDescent="0.3">
      <c r="A375" s="8"/>
    </row>
    <row r="376" spans="1:7" ht="54.6" customHeight="1" x14ac:dyDescent="0.3">
      <c r="A376" s="110" t="s">
        <v>84</v>
      </c>
      <c r="B376" s="395" t="s">
        <v>140</v>
      </c>
      <c r="C376" s="395"/>
      <c r="D376" s="395" t="s">
        <v>141</v>
      </c>
      <c r="E376" s="395"/>
      <c r="F376" s="395" t="s">
        <v>147</v>
      </c>
      <c r="G376" s="395"/>
    </row>
    <row r="377" spans="1:7" ht="18" x14ac:dyDescent="0.3">
      <c r="A377" s="110">
        <v>1</v>
      </c>
      <c r="B377" s="396">
        <v>2</v>
      </c>
      <c r="C377" s="397"/>
      <c r="D377" s="396">
        <v>3</v>
      </c>
      <c r="E377" s="397"/>
      <c r="F377" s="396">
        <v>4</v>
      </c>
      <c r="G377" s="397"/>
    </row>
    <row r="378" spans="1:7" ht="18" x14ac:dyDescent="0.3">
      <c r="A378" s="110"/>
      <c r="B378" s="396"/>
      <c r="C378" s="397"/>
      <c r="D378" s="396"/>
      <c r="E378" s="397"/>
      <c r="F378" s="396"/>
      <c r="G378" s="397"/>
    </row>
    <row r="379" spans="1:7" ht="18" x14ac:dyDescent="0.3">
      <c r="A379" s="116" t="s">
        <v>243</v>
      </c>
      <c r="B379" s="396"/>
      <c r="C379" s="397"/>
      <c r="D379" s="396"/>
      <c r="E379" s="397"/>
      <c r="F379" s="399">
        <f>'гос.задание на 2025-2026 год '!D82</f>
        <v>0</v>
      </c>
      <c r="G379" s="397"/>
    </row>
    <row r="380" spans="1:7" ht="18" x14ac:dyDescent="0.3">
      <c r="A380" s="116"/>
      <c r="B380" s="396"/>
      <c r="C380" s="397"/>
      <c r="D380" s="396"/>
      <c r="E380" s="397"/>
      <c r="F380" s="396"/>
      <c r="G380" s="397"/>
    </row>
    <row r="381" spans="1:7" ht="18" x14ac:dyDescent="0.3">
      <c r="A381" s="116" t="s">
        <v>244</v>
      </c>
      <c r="B381" s="396"/>
      <c r="C381" s="397"/>
      <c r="D381" s="396"/>
      <c r="E381" s="397"/>
      <c r="F381" s="399">
        <f>'гос.задание на 2025-2026 год '!D89</f>
        <v>0</v>
      </c>
      <c r="G381" s="397"/>
    </row>
    <row r="382" spans="1:7" ht="17.399999999999999" x14ac:dyDescent="0.3">
      <c r="A382" s="8"/>
    </row>
    <row r="383" spans="1:7" ht="17.399999999999999" x14ac:dyDescent="0.3">
      <c r="A383" s="408" t="s">
        <v>219</v>
      </c>
      <c r="B383" s="408"/>
      <c r="C383" s="408"/>
      <c r="D383" s="408"/>
      <c r="E383" s="408"/>
      <c r="F383" s="408"/>
      <c r="G383" s="408"/>
    </row>
    <row r="384" spans="1:7" ht="18" x14ac:dyDescent="0.3">
      <c r="A384" s="9"/>
    </row>
    <row r="385" spans="1:7" ht="18" x14ac:dyDescent="0.35">
      <c r="A385" s="9" t="s">
        <v>143</v>
      </c>
      <c r="B385" s="10">
        <v>244</v>
      </c>
    </row>
    <row r="386" spans="1:7" ht="17.399999999999999" x14ac:dyDescent="0.3">
      <c r="A386" s="8"/>
    </row>
    <row r="387" spans="1:7" ht="54.6" customHeight="1" x14ac:dyDescent="0.3">
      <c r="A387" s="110" t="s">
        <v>84</v>
      </c>
      <c r="B387" s="395" t="s">
        <v>140</v>
      </c>
      <c r="C387" s="395"/>
      <c r="D387" s="395" t="s">
        <v>141</v>
      </c>
      <c r="E387" s="395"/>
      <c r="F387" s="395" t="s">
        <v>148</v>
      </c>
      <c r="G387" s="395"/>
    </row>
    <row r="388" spans="1:7" ht="18" x14ac:dyDescent="0.3">
      <c r="A388" s="110">
        <v>1</v>
      </c>
      <c r="B388" s="396">
        <v>2</v>
      </c>
      <c r="C388" s="397"/>
      <c r="D388" s="396">
        <v>3</v>
      </c>
      <c r="E388" s="397"/>
      <c r="F388" s="396">
        <v>4</v>
      </c>
      <c r="G388" s="397"/>
    </row>
    <row r="389" spans="1:7" ht="36" x14ac:dyDescent="0.3">
      <c r="A389" s="13" t="s">
        <v>142</v>
      </c>
      <c r="B389" s="396"/>
      <c r="C389" s="397"/>
      <c r="D389" s="396"/>
      <c r="E389" s="397"/>
      <c r="F389" s="399">
        <f>'гос.задание на 2025-2026 год '!D95</f>
        <v>0</v>
      </c>
      <c r="G389" s="400"/>
    </row>
    <row r="390" spans="1:7" ht="18" x14ac:dyDescent="0.3">
      <c r="A390" s="13" t="s">
        <v>118</v>
      </c>
      <c r="B390" s="396"/>
      <c r="C390" s="397"/>
      <c r="D390" s="396"/>
      <c r="E390" s="397"/>
      <c r="F390" s="399"/>
      <c r="G390" s="400"/>
    </row>
    <row r="391" spans="1:7" ht="17.399999999999999" x14ac:dyDescent="0.3">
      <c r="A391" s="8"/>
    </row>
    <row r="392" spans="1:7" ht="17.399999999999999" x14ac:dyDescent="0.3">
      <c r="A392" s="408" t="s">
        <v>245</v>
      </c>
      <c r="B392" s="408"/>
      <c r="C392" s="408"/>
      <c r="D392" s="408"/>
      <c r="E392" s="408"/>
      <c r="F392" s="408"/>
      <c r="G392" s="408"/>
    </row>
    <row r="393" spans="1:7" ht="18" x14ac:dyDescent="0.3">
      <c r="A393" s="9"/>
    </row>
    <row r="394" spans="1:7" ht="18" x14ac:dyDescent="0.35">
      <c r="A394" s="9" t="s">
        <v>143</v>
      </c>
      <c r="B394" s="10">
        <v>244</v>
      </c>
    </row>
    <row r="395" spans="1:7" ht="17.399999999999999" x14ac:dyDescent="0.3">
      <c r="A395" s="8"/>
    </row>
    <row r="396" spans="1:7" ht="18" x14ac:dyDescent="0.3">
      <c r="A396" s="110" t="s">
        <v>84</v>
      </c>
      <c r="B396" s="395" t="s">
        <v>140</v>
      </c>
      <c r="C396" s="395"/>
      <c r="D396" s="395" t="s">
        <v>141</v>
      </c>
      <c r="E396" s="395"/>
      <c r="F396" s="395" t="s">
        <v>148</v>
      </c>
      <c r="G396" s="395"/>
    </row>
    <row r="397" spans="1:7" ht="18" x14ac:dyDescent="0.3">
      <c r="A397" s="110">
        <v>1</v>
      </c>
      <c r="B397" s="396">
        <v>2</v>
      </c>
      <c r="C397" s="397"/>
      <c r="D397" s="396">
        <v>3</v>
      </c>
      <c r="E397" s="397"/>
      <c r="F397" s="396">
        <v>4</v>
      </c>
      <c r="G397" s="397"/>
    </row>
    <row r="398" spans="1:7" ht="18" x14ac:dyDescent="0.3">
      <c r="A398" s="13"/>
      <c r="B398" s="396"/>
      <c r="C398" s="397"/>
      <c r="D398" s="396"/>
      <c r="E398" s="397"/>
      <c r="F398" s="399">
        <f>'гос.задание на 2025-2026 год '!D96</f>
        <v>0</v>
      </c>
      <c r="G398" s="400"/>
    </row>
    <row r="399" spans="1:7" ht="18" x14ac:dyDescent="0.3">
      <c r="A399" s="13" t="s">
        <v>118</v>
      </c>
      <c r="B399" s="396"/>
      <c r="C399" s="397"/>
      <c r="D399" s="396"/>
      <c r="E399" s="397"/>
      <c r="F399" s="399"/>
      <c r="G399" s="400"/>
    </row>
    <row r="400" spans="1:7" ht="17.399999999999999" x14ac:dyDescent="0.3">
      <c r="A400" s="8"/>
    </row>
    <row r="401" spans="1:7" ht="31.95" customHeight="1" x14ac:dyDescent="0.3">
      <c r="A401" s="409" t="s">
        <v>220</v>
      </c>
      <c r="B401" s="409"/>
      <c r="C401" s="409"/>
      <c r="D401" s="409"/>
      <c r="E401" s="409"/>
      <c r="F401" s="409"/>
      <c r="G401" s="409"/>
    </row>
    <row r="402" spans="1:7" ht="18" x14ac:dyDescent="0.3">
      <c r="A402" s="9"/>
    </row>
    <row r="403" spans="1:7" ht="18" x14ac:dyDescent="0.35">
      <c r="A403" s="9" t="s">
        <v>143</v>
      </c>
      <c r="B403" s="10">
        <v>244</v>
      </c>
    </row>
    <row r="404" spans="1:7" ht="17.399999999999999" x14ac:dyDescent="0.3">
      <c r="A404" s="8"/>
    </row>
    <row r="405" spans="1:7" ht="54.6" customHeight="1" x14ac:dyDescent="0.3">
      <c r="A405" s="110" t="s">
        <v>84</v>
      </c>
      <c r="B405" s="395" t="s">
        <v>140</v>
      </c>
      <c r="C405" s="395"/>
      <c r="D405" s="395" t="s">
        <v>141</v>
      </c>
      <c r="E405" s="395"/>
      <c r="F405" s="395" t="s">
        <v>148</v>
      </c>
      <c r="G405" s="395"/>
    </row>
    <row r="406" spans="1:7" ht="18" x14ac:dyDescent="0.3">
      <c r="A406" s="110">
        <v>1</v>
      </c>
      <c r="B406" s="396">
        <v>2</v>
      </c>
      <c r="C406" s="397"/>
      <c r="D406" s="396">
        <v>3</v>
      </c>
      <c r="E406" s="397"/>
      <c r="F406" s="396">
        <v>4</v>
      </c>
      <c r="G406" s="397"/>
    </row>
    <row r="407" spans="1:7" ht="18" x14ac:dyDescent="0.3">
      <c r="A407" s="13"/>
      <c r="B407" s="416"/>
      <c r="C407" s="417"/>
      <c r="D407" s="416"/>
      <c r="E407" s="417"/>
      <c r="F407" s="423"/>
      <c r="G407" s="424"/>
    </row>
    <row r="408" spans="1:7" ht="18" x14ac:dyDescent="0.3">
      <c r="A408" s="13" t="s">
        <v>232</v>
      </c>
      <c r="B408" s="416"/>
      <c r="C408" s="417"/>
      <c r="D408" s="416"/>
      <c r="E408" s="417"/>
      <c r="F408" s="423">
        <f>'гос.задание на 2025-2026 год '!D99</f>
        <v>0</v>
      </c>
      <c r="G408" s="424"/>
    </row>
    <row r="409" spans="1:7" ht="18" x14ac:dyDescent="0.3">
      <c r="A409" s="13"/>
      <c r="B409" s="416"/>
      <c r="C409" s="417"/>
      <c r="D409" s="416"/>
      <c r="E409" s="417"/>
      <c r="F409" s="423"/>
      <c r="G409" s="424"/>
    </row>
    <row r="410" spans="1:7" ht="18" x14ac:dyDescent="0.3">
      <c r="A410" s="13" t="s">
        <v>233</v>
      </c>
      <c r="B410" s="416"/>
      <c r="C410" s="417"/>
      <c r="D410" s="416"/>
      <c r="E410" s="417"/>
      <c r="F410" s="423">
        <f>'гос.задание на 2025-2026 год '!D100</f>
        <v>0</v>
      </c>
      <c r="G410" s="424"/>
    </row>
    <row r="411" spans="1:7" ht="18" x14ac:dyDescent="0.3">
      <c r="A411" s="13"/>
      <c r="B411" s="416"/>
      <c r="C411" s="417"/>
      <c r="D411" s="416"/>
      <c r="E411" s="417"/>
      <c r="F411" s="423"/>
      <c r="G411" s="424"/>
    </row>
    <row r="412" spans="1:7" ht="18" x14ac:dyDescent="0.3">
      <c r="A412" s="13" t="s">
        <v>234</v>
      </c>
      <c r="B412" s="416"/>
      <c r="C412" s="417"/>
      <c r="D412" s="416"/>
      <c r="E412" s="417"/>
      <c r="F412" s="423">
        <f>'гос.задание на 2025-2026 год '!D101</f>
        <v>0</v>
      </c>
      <c r="G412" s="424"/>
    </row>
    <row r="413" spans="1:7" ht="18" x14ac:dyDescent="0.3">
      <c r="A413" s="13"/>
      <c r="B413" s="416"/>
      <c r="C413" s="417"/>
      <c r="D413" s="416"/>
      <c r="E413" s="417"/>
      <c r="F413" s="423"/>
      <c r="G413" s="424"/>
    </row>
    <row r="414" spans="1:7" ht="18" x14ac:dyDescent="0.3">
      <c r="A414" s="13" t="s">
        <v>235</v>
      </c>
      <c r="B414" s="416"/>
      <c r="C414" s="417"/>
      <c r="D414" s="416"/>
      <c r="E414" s="417"/>
      <c r="F414" s="423">
        <f>'гос.задание на 2025-2026 год '!D102</f>
        <v>0</v>
      </c>
      <c r="G414" s="424"/>
    </row>
    <row r="415" spans="1:7" ht="18" x14ac:dyDescent="0.3">
      <c r="A415" s="13"/>
      <c r="B415" s="416"/>
      <c r="C415" s="417"/>
      <c r="D415" s="416"/>
      <c r="E415" s="417"/>
      <c r="F415" s="423"/>
      <c r="G415" s="424"/>
    </row>
    <row r="416" spans="1:7" ht="18" x14ac:dyDescent="0.3">
      <c r="A416" s="13" t="s">
        <v>236</v>
      </c>
      <c r="B416" s="416"/>
      <c r="C416" s="417"/>
      <c r="D416" s="416"/>
      <c r="E416" s="417"/>
      <c r="F416" s="423">
        <f>'гос.задание на 2025-2026 год '!D105</f>
        <v>0</v>
      </c>
      <c r="G416" s="424"/>
    </row>
    <row r="417" spans="1:7" ht="18" x14ac:dyDescent="0.3">
      <c r="A417" s="13"/>
      <c r="B417" s="416"/>
      <c r="C417" s="417"/>
      <c r="D417" s="416"/>
      <c r="E417" s="417"/>
      <c r="F417" s="423"/>
      <c r="G417" s="424"/>
    </row>
    <row r="418" spans="1:7" ht="18" x14ac:dyDescent="0.3">
      <c r="A418" s="13" t="s">
        <v>237</v>
      </c>
      <c r="B418" s="416"/>
      <c r="C418" s="417"/>
      <c r="D418" s="416"/>
      <c r="E418" s="417"/>
      <c r="F418" s="423">
        <f>'гос.задание на 2025-2026 год '!D106</f>
        <v>10300</v>
      </c>
      <c r="G418" s="424"/>
    </row>
    <row r="419" spans="1:7" ht="18" x14ac:dyDescent="0.3">
      <c r="A419" s="13"/>
      <c r="B419" s="416"/>
      <c r="C419" s="417"/>
      <c r="D419" s="416"/>
      <c r="E419" s="417"/>
      <c r="F419" s="423"/>
      <c r="G419" s="424"/>
    </row>
    <row r="420" spans="1:7" ht="18" x14ac:dyDescent="0.3">
      <c r="A420" s="13" t="s">
        <v>290</v>
      </c>
      <c r="B420" s="416"/>
      <c r="C420" s="417"/>
      <c r="D420" s="416"/>
      <c r="E420" s="417"/>
      <c r="F420" s="423">
        <f>'гос.задание на 2025-2026 год '!D106</f>
        <v>10300</v>
      </c>
      <c r="G420" s="424"/>
    </row>
    <row r="421" spans="1:7" ht="18" x14ac:dyDescent="0.3">
      <c r="A421" s="13"/>
      <c r="B421" s="210"/>
      <c r="C421" s="211"/>
      <c r="D421" s="210"/>
      <c r="E421" s="211"/>
      <c r="F421" s="212"/>
      <c r="G421" s="213"/>
    </row>
    <row r="422" spans="1:7" ht="18" x14ac:dyDescent="0.3">
      <c r="A422" s="13" t="s">
        <v>238</v>
      </c>
      <c r="B422" s="416"/>
      <c r="C422" s="417"/>
      <c r="D422" s="416"/>
      <c r="E422" s="417"/>
      <c r="F422" s="423">
        <f>'гос.задание на 2025-2026 год '!D108</f>
        <v>0</v>
      </c>
      <c r="G422" s="424"/>
    </row>
    <row r="423" spans="1:7" ht="18" x14ac:dyDescent="0.3">
      <c r="A423" s="15"/>
      <c r="B423" s="16"/>
      <c r="C423" s="16"/>
      <c r="D423" s="16"/>
      <c r="E423" s="16"/>
      <c r="F423" s="82"/>
      <c r="G423" s="82"/>
    </row>
    <row r="424" spans="1:7" ht="17.399999999999999" x14ac:dyDescent="0.3">
      <c r="A424" s="437" t="s">
        <v>291</v>
      </c>
      <c r="B424" s="437"/>
      <c r="C424" s="437"/>
      <c r="D424" s="437"/>
      <c r="E424" s="437"/>
      <c r="F424" s="437"/>
      <c r="G424" s="437"/>
    </row>
    <row r="425" spans="1:7" ht="17.399999999999999" x14ac:dyDescent="0.3">
      <c r="A425" s="214"/>
      <c r="B425" s="214"/>
      <c r="C425" s="214"/>
      <c r="D425" s="214"/>
      <c r="E425" s="214"/>
      <c r="F425" s="214"/>
      <c r="G425" s="214"/>
    </row>
    <row r="426" spans="1:7" ht="18" x14ac:dyDescent="0.35">
      <c r="A426" s="9" t="s">
        <v>143</v>
      </c>
      <c r="B426" s="10">
        <v>244</v>
      </c>
    </row>
    <row r="427" spans="1:7" ht="17.399999999999999" x14ac:dyDescent="0.3">
      <c r="A427" s="214"/>
      <c r="B427" s="214"/>
      <c r="C427" s="214"/>
      <c r="D427" s="214"/>
      <c r="E427" s="214"/>
      <c r="F427" s="214"/>
      <c r="G427" s="214"/>
    </row>
    <row r="428" spans="1:7" ht="18" x14ac:dyDescent="0.3">
      <c r="A428" s="215" t="s">
        <v>84</v>
      </c>
      <c r="B428" s="395" t="s">
        <v>140</v>
      </c>
      <c r="C428" s="395"/>
      <c r="D428" s="395" t="s">
        <v>141</v>
      </c>
      <c r="E428" s="395"/>
      <c r="F428" s="395" t="s">
        <v>148</v>
      </c>
      <c r="G428" s="395"/>
    </row>
    <row r="429" spans="1:7" ht="18" x14ac:dyDescent="0.3">
      <c r="A429" s="215">
        <v>1</v>
      </c>
      <c r="B429" s="396">
        <v>2</v>
      </c>
      <c r="C429" s="397"/>
      <c r="D429" s="396">
        <v>3</v>
      </c>
      <c r="E429" s="397"/>
      <c r="F429" s="396">
        <v>4</v>
      </c>
      <c r="G429" s="397"/>
    </row>
    <row r="430" spans="1:7" ht="18" x14ac:dyDescent="0.3">
      <c r="A430" s="13"/>
      <c r="B430" s="416"/>
      <c r="C430" s="417"/>
      <c r="D430" s="416"/>
      <c r="E430" s="417"/>
      <c r="F430" s="423"/>
      <c r="G430" s="424"/>
    </row>
    <row r="431" spans="1:7" ht="18" x14ac:dyDescent="0.3">
      <c r="A431" s="13" t="s">
        <v>292</v>
      </c>
      <c r="B431" s="416"/>
      <c r="C431" s="417"/>
      <c r="D431" s="416"/>
      <c r="E431" s="417"/>
      <c r="F431" s="399">
        <f>B431*D431</f>
        <v>0</v>
      </c>
      <c r="G431" s="400"/>
    </row>
    <row r="432" spans="1:7" ht="18" x14ac:dyDescent="0.3">
      <c r="A432" s="15"/>
      <c r="B432" s="16"/>
      <c r="C432" s="16"/>
      <c r="D432" s="16"/>
      <c r="E432" s="16"/>
      <c r="F432" s="86"/>
      <c r="G432" s="86"/>
    </row>
    <row r="433" spans="1:7" ht="17.399999999999999" customHeight="1" x14ac:dyDescent="0.3">
      <c r="A433" s="437" t="s">
        <v>346</v>
      </c>
      <c r="B433" s="437"/>
      <c r="C433" s="437"/>
      <c r="D433" s="437"/>
      <c r="E433" s="437"/>
      <c r="F433" s="437"/>
      <c r="G433" s="437"/>
    </row>
    <row r="434" spans="1:7" ht="17.399999999999999" x14ac:dyDescent="0.3">
      <c r="A434" s="312"/>
      <c r="B434" s="312"/>
      <c r="C434" s="312"/>
      <c r="D434" s="312"/>
      <c r="E434" s="312"/>
      <c r="F434" s="312"/>
      <c r="G434" s="312"/>
    </row>
    <row r="435" spans="1:7" ht="18" x14ac:dyDescent="0.35">
      <c r="A435" s="9" t="s">
        <v>143</v>
      </c>
      <c r="B435" s="10">
        <v>244</v>
      </c>
    </row>
    <row r="436" spans="1:7" ht="17.399999999999999" x14ac:dyDescent="0.3">
      <c r="A436" s="312"/>
      <c r="B436" s="312"/>
      <c r="C436" s="312"/>
      <c r="D436" s="312"/>
      <c r="E436" s="312"/>
      <c r="F436" s="312"/>
      <c r="G436" s="312"/>
    </row>
    <row r="437" spans="1:7" ht="18" customHeight="1" x14ac:dyDescent="0.3">
      <c r="A437" s="311" t="s">
        <v>84</v>
      </c>
      <c r="B437" s="395" t="s">
        <v>347</v>
      </c>
      <c r="C437" s="395"/>
      <c r="D437" s="395" t="s">
        <v>348</v>
      </c>
      <c r="E437" s="395"/>
      <c r="F437" s="395" t="s">
        <v>349</v>
      </c>
      <c r="G437" s="395"/>
    </row>
    <row r="438" spans="1:7" ht="18" x14ac:dyDescent="0.3">
      <c r="A438" s="311">
        <v>1</v>
      </c>
      <c r="B438" s="396">
        <v>2</v>
      </c>
      <c r="C438" s="397"/>
      <c r="D438" s="396">
        <v>3</v>
      </c>
      <c r="E438" s="397"/>
      <c r="F438" s="396">
        <v>4</v>
      </c>
      <c r="G438" s="397"/>
    </row>
    <row r="439" spans="1:7" ht="18" x14ac:dyDescent="0.3">
      <c r="A439" s="13"/>
      <c r="B439" s="416"/>
      <c r="C439" s="417"/>
      <c r="D439" s="416"/>
      <c r="E439" s="417"/>
      <c r="F439" s="423"/>
      <c r="G439" s="424"/>
    </row>
    <row r="440" spans="1:7" ht="18" x14ac:dyDescent="0.3">
      <c r="A440" s="13" t="s">
        <v>292</v>
      </c>
      <c r="B440" s="416"/>
      <c r="C440" s="417"/>
      <c r="D440" s="416"/>
      <c r="E440" s="417"/>
      <c r="F440" s="399">
        <f>B440*D440</f>
        <v>0</v>
      </c>
      <c r="G440" s="400"/>
    </row>
    <row r="441" spans="1:7" ht="18" x14ac:dyDescent="0.3">
      <c r="A441" s="15"/>
      <c r="B441" s="16"/>
      <c r="C441" s="16"/>
      <c r="D441" s="16"/>
      <c r="E441" s="16"/>
      <c r="F441" s="82"/>
      <c r="G441" s="82"/>
    </row>
    <row r="442" spans="1:7" ht="17.399999999999999" x14ac:dyDescent="0.3">
      <c r="A442" s="437" t="s">
        <v>323</v>
      </c>
      <c r="B442" s="437"/>
      <c r="C442" s="437"/>
      <c r="D442" s="437"/>
      <c r="E442" s="437"/>
      <c r="F442" s="437"/>
      <c r="G442" s="437"/>
    </row>
    <row r="443" spans="1:7" ht="17.399999999999999" x14ac:dyDescent="0.3">
      <c r="A443" s="251"/>
      <c r="B443" s="251"/>
      <c r="C443" s="251"/>
      <c r="D443" s="251"/>
      <c r="E443" s="251"/>
      <c r="F443" s="251"/>
      <c r="G443" s="251"/>
    </row>
    <row r="444" spans="1:7" ht="18" x14ac:dyDescent="0.35">
      <c r="A444" s="9" t="s">
        <v>143</v>
      </c>
      <c r="B444" s="10">
        <v>613</v>
      </c>
    </row>
    <row r="445" spans="1:7" ht="17.399999999999999" x14ac:dyDescent="0.3">
      <c r="A445" s="251"/>
      <c r="B445" s="251"/>
      <c r="C445" s="251"/>
      <c r="D445" s="251"/>
      <c r="E445" s="251"/>
      <c r="F445" s="251"/>
      <c r="G445" s="251"/>
    </row>
    <row r="446" spans="1:7" ht="18" x14ac:dyDescent="0.3">
      <c r="A446" s="250" t="s">
        <v>84</v>
      </c>
      <c r="B446" s="395" t="s">
        <v>324</v>
      </c>
      <c r="C446" s="395"/>
      <c r="D446" s="395" t="s">
        <v>321</v>
      </c>
      <c r="E446" s="395"/>
      <c r="F446" s="395" t="s">
        <v>322</v>
      </c>
      <c r="G446" s="395"/>
    </row>
    <row r="447" spans="1:7" ht="18" x14ac:dyDescent="0.3">
      <c r="A447" s="250">
        <v>1</v>
      </c>
      <c r="B447" s="396">
        <v>2</v>
      </c>
      <c r="C447" s="397"/>
      <c r="D447" s="396">
        <v>3</v>
      </c>
      <c r="E447" s="397"/>
      <c r="F447" s="396">
        <v>4</v>
      </c>
      <c r="G447" s="397"/>
    </row>
    <row r="448" spans="1:7" ht="18" x14ac:dyDescent="0.3">
      <c r="A448" s="13"/>
      <c r="B448" s="416"/>
      <c r="C448" s="417"/>
      <c r="D448" s="416"/>
      <c r="E448" s="417"/>
      <c r="F448" s="423"/>
      <c r="G448" s="424"/>
    </row>
    <row r="449" spans="1:7" ht="18" x14ac:dyDescent="0.3">
      <c r="A449" s="13" t="s">
        <v>292</v>
      </c>
      <c r="B449" s="416"/>
      <c r="C449" s="417"/>
      <c r="D449" s="416"/>
      <c r="E449" s="417"/>
      <c r="F449" s="399">
        <f>B449*D449</f>
        <v>0</v>
      </c>
      <c r="G449" s="400"/>
    </row>
    <row r="450" spans="1:7" ht="18" x14ac:dyDescent="0.3">
      <c r="A450" s="29"/>
    </row>
    <row r="451" spans="1:7" ht="36" x14ac:dyDescent="0.35">
      <c r="A451" s="29" t="s">
        <v>149</v>
      </c>
      <c r="B451" s="10"/>
      <c r="C451" s="373"/>
      <c r="D451" s="373"/>
      <c r="E451" s="10"/>
      <c r="F451" s="373" t="s">
        <v>266</v>
      </c>
      <c r="G451" s="373"/>
    </row>
    <row r="452" spans="1:7" ht="18" x14ac:dyDescent="0.35">
      <c r="A452" s="29"/>
      <c r="B452" s="10"/>
      <c r="C452" s="380" t="s">
        <v>53</v>
      </c>
      <c r="D452" s="380"/>
      <c r="E452" s="10"/>
      <c r="F452" s="380" t="s">
        <v>54</v>
      </c>
      <c r="G452" s="380"/>
    </row>
    <row r="453" spans="1:7" ht="18" x14ac:dyDescent="0.35">
      <c r="A453" s="29"/>
      <c r="B453" s="10"/>
      <c r="C453" s="108"/>
      <c r="D453" s="108"/>
      <c r="E453" s="10"/>
      <c r="F453" s="108"/>
      <c r="G453" s="108"/>
    </row>
    <row r="454" spans="1:7" ht="54" x14ac:dyDescent="0.35">
      <c r="A454" s="29" t="s">
        <v>150</v>
      </c>
      <c r="B454" s="10"/>
      <c r="C454" s="373"/>
      <c r="D454" s="373"/>
      <c r="E454" s="10"/>
      <c r="F454" s="373" t="s">
        <v>267</v>
      </c>
      <c r="G454" s="373"/>
    </row>
    <row r="455" spans="1:7" ht="18" x14ac:dyDescent="0.35">
      <c r="A455" s="29"/>
      <c r="B455" s="10"/>
      <c r="C455" s="380" t="s">
        <v>53</v>
      </c>
      <c r="D455" s="380"/>
      <c r="E455" s="10"/>
      <c r="F455" s="380" t="s">
        <v>54</v>
      </c>
      <c r="G455" s="380"/>
    </row>
    <row r="456" spans="1:7" ht="18" x14ac:dyDescent="0.35">
      <c r="A456" s="29"/>
      <c r="B456" s="10"/>
      <c r="C456" s="108"/>
      <c r="D456" s="108"/>
      <c r="E456" s="10"/>
      <c r="F456" s="108"/>
      <c r="G456" s="108"/>
    </row>
    <row r="457" spans="1:7" ht="18" x14ac:dyDescent="0.35">
      <c r="A457" s="29" t="s">
        <v>151</v>
      </c>
      <c r="B457" s="10"/>
      <c r="C457" s="373"/>
      <c r="D457" s="373"/>
      <c r="E457" s="10"/>
      <c r="F457" s="373" t="s">
        <v>267</v>
      </c>
      <c r="G457" s="373"/>
    </row>
    <row r="458" spans="1:7" ht="18" x14ac:dyDescent="0.35">
      <c r="A458" s="29"/>
      <c r="B458" s="10"/>
      <c r="C458" s="380" t="s">
        <v>53</v>
      </c>
      <c r="D458" s="380"/>
      <c r="E458" s="10"/>
      <c r="F458" s="380" t="s">
        <v>54</v>
      </c>
      <c r="G458" s="380"/>
    </row>
    <row r="459" spans="1:7" ht="18" x14ac:dyDescent="0.35">
      <c r="A459" s="29" t="s">
        <v>152</v>
      </c>
      <c r="B459" s="10"/>
      <c r="C459" s="10"/>
      <c r="D459" s="10"/>
      <c r="E459" s="10"/>
      <c r="F459" s="10"/>
      <c r="G459" s="10"/>
    </row>
    <row r="460" spans="1:7" ht="18" x14ac:dyDescent="0.35">
      <c r="A460" s="381" t="s">
        <v>44</v>
      </c>
      <c r="B460" s="381"/>
      <c r="C460" s="10"/>
      <c r="D460" s="10"/>
      <c r="E460" s="10"/>
      <c r="F460" s="10"/>
      <c r="G460" s="10"/>
    </row>
  </sheetData>
  <mergeCells count="674">
    <mergeCell ref="B440:C440"/>
    <mergeCell ref="D440:E440"/>
    <mergeCell ref="F440:G440"/>
    <mergeCell ref="A433:G433"/>
    <mergeCell ref="B437:C437"/>
    <mergeCell ref="D437:E437"/>
    <mergeCell ref="F437:G437"/>
    <mergeCell ref="B438:C438"/>
    <mergeCell ref="D438:E438"/>
    <mergeCell ref="F438:G438"/>
    <mergeCell ref="B439:C439"/>
    <mergeCell ref="D439:E439"/>
    <mergeCell ref="F439:G439"/>
    <mergeCell ref="F195:G195"/>
    <mergeCell ref="B196:C196"/>
    <mergeCell ref="D196:E196"/>
    <mergeCell ref="F196:G196"/>
    <mergeCell ref="B197:C197"/>
    <mergeCell ref="D197:E197"/>
    <mergeCell ref="F197:G197"/>
    <mergeCell ref="B208:C208"/>
    <mergeCell ref="D208:E208"/>
    <mergeCell ref="F208:G208"/>
    <mergeCell ref="B204:C204"/>
    <mergeCell ref="D204:E204"/>
    <mergeCell ref="F204:G204"/>
    <mergeCell ref="B449:C449"/>
    <mergeCell ref="D449:E449"/>
    <mergeCell ref="F449:G449"/>
    <mergeCell ref="A442:G442"/>
    <mergeCell ref="B446:C446"/>
    <mergeCell ref="D446:E446"/>
    <mergeCell ref="F446:G446"/>
    <mergeCell ref="B447:C447"/>
    <mergeCell ref="D447:E447"/>
    <mergeCell ref="F447:G447"/>
    <mergeCell ref="B448:C448"/>
    <mergeCell ref="D448:E448"/>
    <mergeCell ref="F448:G448"/>
    <mergeCell ref="B422:C422"/>
    <mergeCell ref="D422:E422"/>
    <mergeCell ref="F422:G422"/>
    <mergeCell ref="B417:C417"/>
    <mergeCell ref="D417:E417"/>
    <mergeCell ref="B431:C431"/>
    <mergeCell ref="D431:E431"/>
    <mergeCell ref="F431:G431"/>
    <mergeCell ref="A424:G424"/>
    <mergeCell ref="B428:C428"/>
    <mergeCell ref="D428:E428"/>
    <mergeCell ref="F428:G428"/>
    <mergeCell ref="B429:C429"/>
    <mergeCell ref="D429:E429"/>
    <mergeCell ref="F429:G429"/>
    <mergeCell ref="B430:C430"/>
    <mergeCell ref="D430:E430"/>
    <mergeCell ref="F430:G430"/>
    <mergeCell ref="F417:G417"/>
    <mergeCell ref="B418:C418"/>
    <mergeCell ref="D418:E418"/>
    <mergeCell ref="F418:G418"/>
    <mergeCell ref="B420:C420"/>
    <mergeCell ref="D420:E420"/>
    <mergeCell ref="A460:B460"/>
    <mergeCell ref="C455:D455"/>
    <mergeCell ref="F455:G455"/>
    <mergeCell ref="C457:D457"/>
    <mergeCell ref="F457:G457"/>
    <mergeCell ref="C458:D458"/>
    <mergeCell ref="F458:G458"/>
    <mergeCell ref="C451:D451"/>
    <mergeCell ref="F451:G451"/>
    <mergeCell ref="C452:D452"/>
    <mergeCell ref="F452:G452"/>
    <mergeCell ref="C454:D454"/>
    <mergeCell ref="F454:G454"/>
    <mergeCell ref="F420:G420"/>
    <mergeCell ref="B415:C415"/>
    <mergeCell ref="D415:E415"/>
    <mergeCell ref="F415:G415"/>
    <mergeCell ref="B416:C416"/>
    <mergeCell ref="D416:E416"/>
    <mergeCell ref="F416:G416"/>
    <mergeCell ref="B419:C419"/>
    <mergeCell ref="D419:E419"/>
    <mergeCell ref="F419:G419"/>
    <mergeCell ref="B413:C413"/>
    <mergeCell ref="D413:E413"/>
    <mergeCell ref="F413:G413"/>
    <mergeCell ref="B414:C414"/>
    <mergeCell ref="D414:E414"/>
    <mergeCell ref="F414:G414"/>
    <mergeCell ref="B411:C411"/>
    <mergeCell ref="D411:E411"/>
    <mergeCell ref="F411:G411"/>
    <mergeCell ref="B412:C412"/>
    <mergeCell ref="D412:E412"/>
    <mergeCell ref="F412:G412"/>
    <mergeCell ref="B409:C409"/>
    <mergeCell ref="D409:E409"/>
    <mergeCell ref="F409:G409"/>
    <mergeCell ref="B410:C410"/>
    <mergeCell ref="D410:E410"/>
    <mergeCell ref="F410:G410"/>
    <mergeCell ref="B407:C407"/>
    <mergeCell ref="D407:E407"/>
    <mergeCell ref="F407:G407"/>
    <mergeCell ref="B408:C408"/>
    <mergeCell ref="D408:E408"/>
    <mergeCell ref="F408:G408"/>
    <mergeCell ref="A401:G401"/>
    <mergeCell ref="B405:C405"/>
    <mergeCell ref="D405:E405"/>
    <mergeCell ref="F405:G405"/>
    <mergeCell ref="B406:C406"/>
    <mergeCell ref="D406:E406"/>
    <mergeCell ref="F406:G406"/>
    <mergeCell ref="B398:C398"/>
    <mergeCell ref="D398:E398"/>
    <mergeCell ref="F398:G398"/>
    <mergeCell ref="B399:C399"/>
    <mergeCell ref="D399:E399"/>
    <mergeCell ref="F399:G399"/>
    <mergeCell ref="A392:G392"/>
    <mergeCell ref="B396:C396"/>
    <mergeCell ref="D396:E396"/>
    <mergeCell ref="F396:G396"/>
    <mergeCell ref="B397:C397"/>
    <mergeCell ref="D397:E397"/>
    <mergeCell ref="F397:G397"/>
    <mergeCell ref="B389:C389"/>
    <mergeCell ref="D389:E389"/>
    <mergeCell ref="F389:G389"/>
    <mergeCell ref="B390:C390"/>
    <mergeCell ref="D390:E390"/>
    <mergeCell ref="F390:G390"/>
    <mergeCell ref="A383:G383"/>
    <mergeCell ref="B387:C387"/>
    <mergeCell ref="D387:E387"/>
    <mergeCell ref="F387:G387"/>
    <mergeCell ref="B388:C388"/>
    <mergeCell ref="D388:E388"/>
    <mergeCell ref="F388:G388"/>
    <mergeCell ref="B380:C380"/>
    <mergeCell ref="D380:E380"/>
    <mergeCell ref="F380:G380"/>
    <mergeCell ref="B381:C381"/>
    <mergeCell ref="D381:E381"/>
    <mergeCell ref="F381:G381"/>
    <mergeCell ref="B378:C378"/>
    <mergeCell ref="D378:E378"/>
    <mergeCell ref="F378:G378"/>
    <mergeCell ref="B379:C379"/>
    <mergeCell ref="D379:E379"/>
    <mergeCell ref="F379:G379"/>
    <mergeCell ref="A372:G372"/>
    <mergeCell ref="B376:C376"/>
    <mergeCell ref="D376:E376"/>
    <mergeCell ref="F376:G376"/>
    <mergeCell ref="B377:C377"/>
    <mergeCell ref="D377:E377"/>
    <mergeCell ref="F377:G377"/>
    <mergeCell ref="A369:B369"/>
    <mergeCell ref="C369:D369"/>
    <mergeCell ref="E369:G369"/>
    <mergeCell ref="A370:B370"/>
    <mergeCell ref="C370:D370"/>
    <mergeCell ref="E370:G370"/>
    <mergeCell ref="A363:G363"/>
    <mergeCell ref="A367:B367"/>
    <mergeCell ref="C367:D367"/>
    <mergeCell ref="E367:G367"/>
    <mergeCell ref="A368:B368"/>
    <mergeCell ref="C368:D368"/>
    <mergeCell ref="E368:G368"/>
    <mergeCell ref="A360:C360"/>
    <mergeCell ref="D360:E360"/>
    <mergeCell ref="F360:G360"/>
    <mergeCell ref="A361:C361"/>
    <mergeCell ref="D361:E361"/>
    <mergeCell ref="F361:G361"/>
    <mergeCell ref="A358:C358"/>
    <mergeCell ref="D358:E358"/>
    <mergeCell ref="F358:G358"/>
    <mergeCell ref="A359:C359"/>
    <mergeCell ref="D359:E359"/>
    <mergeCell ref="F359:G359"/>
    <mergeCell ref="A356:C356"/>
    <mergeCell ref="D356:E356"/>
    <mergeCell ref="F356:G356"/>
    <mergeCell ref="A357:C357"/>
    <mergeCell ref="D357:E357"/>
    <mergeCell ref="F357:G357"/>
    <mergeCell ref="A351:C351"/>
    <mergeCell ref="D351:E351"/>
    <mergeCell ref="F351:G351"/>
    <mergeCell ref="A352:C352"/>
    <mergeCell ref="D352:E352"/>
    <mergeCell ref="F352:G352"/>
    <mergeCell ref="A345:G345"/>
    <mergeCell ref="A349:C349"/>
    <mergeCell ref="D349:E349"/>
    <mergeCell ref="F349:G349"/>
    <mergeCell ref="A350:C350"/>
    <mergeCell ref="D350:E350"/>
    <mergeCell ref="F350:G350"/>
    <mergeCell ref="A342:C342"/>
    <mergeCell ref="D342:E342"/>
    <mergeCell ref="F342:G342"/>
    <mergeCell ref="A343:C343"/>
    <mergeCell ref="D343:E343"/>
    <mergeCell ref="F343:G343"/>
    <mergeCell ref="A340:C340"/>
    <mergeCell ref="D340:E340"/>
    <mergeCell ref="F340:G340"/>
    <mergeCell ref="A341:C341"/>
    <mergeCell ref="D341:E341"/>
    <mergeCell ref="F341:G341"/>
    <mergeCell ref="A338:C338"/>
    <mergeCell ref="D338:E338"/>
    <mergeCell ref="F338:G338"/>
    <mergeCell ref="A339:C339"/>
    <mergeCell ref="D339:E339"/>
    <mergeCell ref="F339:G339"/>
    <mergeCell ref="A333:C333"/>
    <mergeCell ref="D333:E333"/>
    <mergeCell ref="F333:G333"/>
    <mergeCell ref="A337:C337"/>
    <mergeCell ref="D337:E337"/>
    <mergeCell ref="F337:G337"/>
    <mergeCell ref="A331:C331"/>
    <mergeCell ref="D331:E331"/>
    <mergeCell ref="F331:G331"/>
    <mergeCell ref="A332:C332"/>
    <mergeCell ref="D332:E332"/>
    <mergeCell ref="F332:G332"/>
    <mergeCell ref="B324:C324"/>
    <mergeCell ref="D324:E324"/>
    <mergeCell ref="F324:G324"/>
    <mergeCell ref="A326:G326"/>
    <mergeCell ref="A330:C330"/>
    <mergeCell ref="D330:E330"/>
    <mergeCell ref="F330:G330"/>
    <mergeCell ref="B322:C322"/>
    <mergeCell ref="D322:E322"/>
    <mergeCell ref="F322:G322"/>
    <mergeCell ref="B323:C323"/>
    <mergeCell ref="D323:E323"/>
    <mergeCell ref="F323:G323"/>
    <mergeCell ref="B315:C315"/>
    <mergeCell ref="D315:E315"/>
    <mergeCell ref="F315:G315"/>
    <mergeCell ref="A317:G317"/>
    <mergeCell ref="B321:C321"/>
    <mergeCell ref="D321:E321"/>
    <mergeCell ref="F321:G321"/>
    <mergeCell ref="B312:C312"/>
    <mergeCell ref="D312:E312"/>
    <mergeCell ref="F312:G312"/>
    <mergeCell ref="B313:C313"/>
    <mergeCell ref="D313:E313"/>
    <mergeCell ref="F313:G313"/>
    <mergeCell ref="B314:C314"/>
    <mergeCell ref="D314:E314"/>
    <mergeCell ref="F314:G314"/>
    <mergeCell ref="B310:C310"/>
    <mergeCell ref="D310:E310"/>
    <mergeCell ref="F310:G310"/>
    <mergeCell ref="B311:C311"/>
    <mergeCell ref="D311:E311"/>
    <mergeCell ref="F311:G311"/>
    <mergeCell ref="A304:G304"/>
    <mergeCell ref="B308:C308"/>
    <mergeCell ref="D308:E308"/>
    <mergeCell ref="F308:G308"/>
    <mergeCell ref="B309:C309"/>
    <mergeCell ref="D309:E309"/>
    <mergeCell ref="F309:G309"/>
    <mergeCell ref="B301:C301"/>
    <mergeCell ref="D301:E301"/>
    <mergeCell ref="F301:G301"/>
    <mergeCell ref="B302:C302"/>
    <mergeCell ref="D302:E302"/>
    <mergeCell ref="F302:G302"/>
    <mergeCell ref="A295:G295"/>
    <mergeCell ref="B299:C299"/>
    <mergeCell ref="D299:E299"/>
    <mergeCell ref="F299:G299"/>
    <mergeCell ref="B300:C300"/>
    <mergeCell ref="D300:E300"/>
    <mergeCell ref="F300:G300"/>
    <mergeCell ref="B292:C292"/>
    <mergeCell ref="D292:E292"/>
    <mergeCell ref="F292:G292"/>
    <mergeCell ref="B293:C293"/>
    <mergeCell ref="D293:E293"/>
    <mergeCell ref="F293:G293"/>
    <mergeCell ref="B290:C290"/>
    <mergeCell ref="D290:E290"/>
    <mergeCell ref="F290:G290"/>
    <mergeCell ref="B291:C291"/>
    <mergeCell ref="D291:E291"/>
    <mergeCell ref="F291:G291"/>
    <mergeCell ref="B283:C283"/>
    <mergeCell ref="D283:E283"/>
    <mergeCell ref="F283:G283"/>
    <mergeCell ref="A285:G285"/>
    <mergeCell ref="B289:C289"/>
    <mergeCell ref="D289:E289"/>
    <mergeCell ref="F289:G289"/>
    <mergeCell ref="B281:C281"/>
    <mergeCell ref="D281:E281"/>
    <mergeCell ref="F281:G281"/>
    <mergeCell ref="B282:C282"/>
    <mergeCell ref="D282:E282"/>
    <mergeCell ref="F282:G282"/>
    <mergeCell ref="B273:C273"/>
    <mergeCell ref="D273:E273"/>
    <mergeCell ref="F273:G273"/>
    <mergeCell ref="A275:G275"/>
    <mergeCell ref="A276:G276"/>
    <mergeCell ref="B280:C280"/>
    <mergeCell ref="D280:E280"/>
    <mergeCell ref="F280:G280"/>
    <mergeCell ref="B271:C271"/>
    <mergeCell ref="D271:E271"/>
    <mergeCell ref="F271:G271"/>
    <mergeCell ref="B272:C272"/>
    <mergeCell ref="D272:E272"/>
    <mergeCell ref="F272:G272"/>
    <mergeCell ref="B269:C269"/>
    <mergeCell ref="D269:E269"/>
    <mergeCell ref="F269:G269"/>
    <mergeCell ref="B270:C270"/>
    <mergeCell ref="D270:E270"/>
    <mergeCell ref="F270:G270"/>
    <mergeCell ref="B267:C267"/>
    <mergeCell ref="D267:E267"/>
    <mergeCell ref="F267:G267"/>
    <mergeCell ref="B268:C268"/>
    <mergeCell ref="D268:E268"/>
    <mergeCell ref="F268:G268"/>
    <mergeCell ref="B265:C265"/>
    <mergeCell ref="D265:E265"/>
    <mergeCell ref="F265:G265"/>
    <mergeCell ref="B266:C266"/>
    <mergeCell ref="D266:E266"/>
    <mergeCell ref="F266:G266"/>
    <mergeCell ref="B263:C263"/>
    <mergeCell ref="D263:E263"/>
    <mergeCell ref="F263:G263"/>
    <mergeCell ref="B264:C264"/>
    <mergeCell ref="D264:E264"/>
    <mergeCell ref="F264:G264"/>
    <mergeCell ref="A258:G258"/>
    <mergeCell ref="B261:C261"/>
    <mergeCell ref="D261:E261"/>
    <mergeCell ref="F261:G261"/>
    <mergeCell ref="B262:C262"/>
    <mergeCell ref="D262:E262"/>
    <mergeCell ref="F262:G262"/>
    <mergeCell ref="B255:C255"/>
    <mergeCell ref="D255:E255"/>
    <mergeCell ref="F255:G255"/>
    <mergeCell ref="B256:C256"/>
    <mergeCell ref="D256:E256"/>
    <mergeCell ref="F256:G256"/>
    <mergeCell ref="B253:C253"/>
    <mergeCell ref="D253:E253"/>
    <mergeCell ref="F253:G253"/>
    <mergeCell ref="B254:C254"/>
    <mergeCell ref="D254:E254"/>
    <mergeCell ref="F254:G254"/>
    <mergeCell ref="B248:C248"/>
    <mergeCell ref="D248:E248"/>
    <mergeCell ref="F248:G248"/>
    <mergeCell ref="B249:C249"/>
    <mergeCell ref="D249:E249"/>
    <mergeCell ref="F249:G249"/>
    <mergeCell ref="B246:C246"/>
    <mergeCell ref="D246:E246"/>
    <mergeCell ref="F246:G246"/>
    <mergeCell ref="B247:C247"/>
    <mergeCell ref="D247:E247"/>
    <mergeCell ref="F247:G247"/>
    <mergeCell ref="B241:C241"/>
    <mergeCell ref="D241:E241"/>
    <mergeCell ref="F241:G241"/>
    <mergeCell ref="B242:C242"/>
    <mergeCell ref="D242:E242"/>
    <mergeCell ref="F242:G242"/>
    <mergeCell ref="A235:G235"/>
    <mergeCell ref="B239:C239"/>
    <mergeCell ref="D239:E239"/>
    <mergeCell ref="F239:G239"/>
    <mergeCell ref="B240:C240"/>
    <mergeCell ref="D240:E240"/>
    <mergeCell ref="F240:G240"/>
    <mergeCell ref="B232:C232"/>
    <mergeCell ref="D232:E232"/>
    <mergeCell ref="F232:G232"/>
    <mergeCell ref="B233:C233"/>
    <mergeCell ref="D233:E233"/>
    <mergeCell ref="F233:G233"/>
    <mergeCell ref="B230:C230"/>
    <mergeCell ref="D230:E230"/>
    <mergeCell ref="F230:G230"/>
    <mergeCell ref="B231:C231"/>
    <mergeCell ref="D231:E231"/>
    <mergeCell ref="F231:G231"/>
    <mergeCell ref="B225:C225"/>
    <mergeCell ref="D225:E225"/>
    <mergeCell ref="F225:G225"/>
    <mergeCell ref="B226:C226"/>
    <mergeCell ref="D226:E226"/>
    <mergeCell ref="F226:G226"/>
    <mergeCell ref="B223:C223"/>
    <mergeCell ref="D223:E223"/>
    <mergeCell ref="F223:G223"/>
    <mergeCell ref="B224:C224"/>
    <mergeCell ref="D224:E224"/>
    <mergeCell ref="F224:G224"/>
    <mergeCell ref="B217:C217"/>
    <mergeCell ref="D217:E217"/>
    <mergeCell ref="F217:G217"/>
    <mergeCell ref="B218:C218"/>
    <mergeCell ref="D218:E218"/>
    <mergeCell ref="F218:G219"/>
    <mergeCell ref="B219:C219"/>
    <mergeCell ref="D219:E219"/>
    <mergeCell ref="A213:G213"/>
    <mergeCell ref="B216:C216"/>
    <mergeCell ref="D216:E216"/>
    <mergeCell ref="F216:G216"/>
    <mergeCell ref="B202:C202"/>
    <mergeCell ref="D202:E202"/>
    <mergeCell ref="F202:G202"/>
    <mergeCell ref="B203:C203"/>
    <mergeCell ref="D203:E203"/>
    <mergeCell ref="F203:G203"/>
    <mergeCell ref="B210:C210"/>
    <mergeCell ref="D210:E210"/>
    <mergeCell ref="F210:G210"/>
    <mergeCell ref="B211:C211"/>
    <mergeCell ref="D211:E211"/>
    <mergeCell ref="F211:G211"/>
    <mergeCell ref="B209:C209"/>
    <mergeCell ref="D209:E209"/>
    <mergeCell ref="F209:G209"/>
    <mergeCell ref="D183:E183"/>
    <mergeCell ref="F183:G183"/>
    <mergeCell ref="A191:G191"/>
    <mergeCell ref="B201:C201"/>
    <mergeCell ref="D201:E201"/>
    <mergeCell ref="F201:G201"/>
    <mergeCell ref="B177:C177"/>
    <mergeCell ref="D177:E177"/>
    <mergeCell ref="F177:G177"/>
    <mergeCell ref="D181:E181"/>
    <mergeCell ref="F181:G181"/>
    <mergeCell ref="D182:E182"/>
    <mergeCell ref="F182:G182"/>
    <mergeCell ref="D187:E187"/>
    <mergeCell ref="F187:G187"/>
    <mergeCell ref="D188:E188"/>
    <mergeCell ref="F188:G188"/>
    <mergeCell ref="D189:E189"/>
    <mergeCell ref="F189:G189"/>
    <mergeCell ref="B194:C194"/>
    <mergeCell ref="D194:E194"/>
    <mergeCell ref="F194:G194"/>
    <mergeCell ref="B195:C195"/>
    <mergeCell ref="D195:E195"/>
    <mergeCell ref="A171:G171"/>
    <mergeCell ref="B175:C175"/>
    <mergeCell ref="D175:E175"/>
    <mergeCell ref="F175:G175"/>
    <mergeCell ref="B176:C176"/>
    <mergeCell ref="D176:E176"/>
    <mergeCell ref="F176:G176"/>
    <mergeCell ref="C167:D167"/>
    <mergeCell ref="F167:G167"/>
    <mergeCell ref="C168:D168"/>
    <mergeCell ref="F168:G168"/>
    <mergeCell ref="C169:D169"/>
    <mergeCell ref="F169:G169"/>
    <mergeCell ref="C161:D161"/>
    <mergeCell ref="F161:G161"/>
    <mergeCell ref="C162:D162"/>
    <mergeCell ref="F162:G162"/>
    <mergeCell ref="C166:D166"/>
    <mergeCell ref="F166:G166"/>
    <mergeCell ref="C153:D153"/>
    <mergeCell ref="F153:G153"/>
    <mergeCell ref="C154:D154"/>
    <mergeCell ref="F154:G154"/>
    <mergeCell ref="A156:G156"/>
    <mergeCell ref="C160:D160"/>
    <mergeCell ref="F160:G160"/>
    <mergeCell ref="A146:B146"/>
    <mergeCell ref="D146:E146"/>
    <mergeCell ref="F146:G146"/>
    <mergeCell ref="A148:G148"/>
    <mergeCell ref="C152:D152"/>
    <mergeCell ref="F152:G152"/>
    <mergeCell ref="A140:G140"/>
    <mergeCell ref="A144:B144"/>
    <mergeCell ref="D144:E144"/>
    <mergeCell ref="F144:G144"/>
    <mergeCell ref="A145:B145"/>
    <mergeCell ref="D145:E145"/>
    <mergeCell ref="F145:G145"/>
    <mergeCell ref="A132:G132"/>
    <mergeCell ref="C136:E136"/>
    <mergeCell ref="F136:G136"/>
    <mergeCell ref="C137:E137"/>
    <mergeCell ref="F137:G137"/>
    <mergeCell ref="C138:E138"/>
    <mergeCell ref="F138:G138"/>
    <mergeCell ref="A124:G124"/>
    <mergeCell ref="C128:D128"/>
    <mergeCell ref="F128:G128"/>
    <mergeCell ref="C129:D129"/>
    <mergeCell ref="F129:G129"/>
    <mergeCell ref="C130:D130"/>
    <mergeCell ref="F130:G130"/>
    <mergeCell ref="B121:C121"/>
    <mergeCell ref="D121:E121"/>
    <mergeCell ref="F121:G121"/>
    <mergeCell ref="B122:C122"/>
    <mergeCell ref="D122:E122"/>
    <mergeCell ref="F122:G122"/>
    <mergeCell ref="D109:F109"/>
    <mergeCell ref="A115:G115"/>
    <mergeCell ref="A119:A120"/>
    <mergeCell ref="B119:C120"/>
    <mergeCell ref="D119:E120"/>
    <mergeCell ref="F119:G120"/>
    <mergeCell ref="B94:C94"/>
    <mergeCell ref="D94:E94"/>
    <mergeCell ref="F94:G94"/>
    <mergeCell ref="A102:G102"/>
    <mergeCell ref="A104:G104"/>
    <mergeCell ref="A108:A110"/>
    <mergeCell ref="B108:B110"/>
    <mergeCell ref="C108:F108"/>
    <mergeCell ref="G108:G110"/>
    <mergeCell ref="C109:C110"/>
    <mergeCell ref="A96:G96"/>
    <mergeCell ref="B98:C98"/>
    <mergeCell ref="B99:C99"/>
    <mergeCell ref="B100:C100"/>
    <mergeCell ref="B92:C92"/>
    <mergeCell ref="D92:E92"/>
    <mergeCell ref="F92:G92"/>
    <mergeCell ref="B93:C93"/>
    <mergeCell ref="D93:E93"/>
    <mergeCell ref="F93:G93"/>
    <mergeCell ref="A86:G86"/>
    <mergeCell ref="B90:C90"/>
    <mergeCell ref="D90:E90"/>
    <mergeCell ref="F90:G90"/>
    <mergeCell ref="B91:C91"/>
    <mergeCell ref="D91:E91"/>
    <mergeCell ref="F91:G91"/>
    <mergeCell ref="B83:C83"/>
    <mergeCell ref="D83:E83"/>
    <mergeCell ref="F83:G83"/>
    <mergeCell ref="B84:C84"/>
    <mergeCell ref="D84:E84"/>
    <mergeCell ref="F84:G84"/>
    <mergeCell ref="B78:C78"/>
    <mergeCell ref="D78:E78"/>
    <mergeCell ref="F78:G78"/>
    <mergeCell ref="B82:C82"/>
    <mergeCell ref="D82:E82"/>
    <mergeCell ref="F82:G82"/>
    <mergeCell ref="A72:G72"/>
    <mergeCell ref="B76:C76"/>
    <mergeCell ref="D76:E76"/>
    <mergeCell ref="F76:G76"/>
    <mergeCell ref="B77:C77"/>
    <mergeCell ref="D77:E77"/>
    <mergeCell ref="F77:G77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A42:G42"/>
    <mergeCell ref="B46:C46"/>
    <mergeCell ref="D46:E46"/>
    <mergeCell ref="F46:G46"/>
    <mergeCell ref="B47:C47"/>
    <mergeCell ref="D47:E47"/>
    <mergeCell ref="F47:G47"/>
    <mergeCell ref="A34:G34"/>
    <mergeCell ref="A38:C38"/>
    <mergeCell ref="D38:G38"/>
    <mergeCell ref="A39:C39"/>
    <mergeCell ref="D39:G39"/>
    <mergeCell ref="A40:C40"/>
    <mergeCell ref="D40:G40"/>
    <mergeCell ref="B31:C31"/>
    <mergeCell ref="D31:E31"/>
    <mergeCell ref="F31:G31"/>
    <mergeCell ref="B32:C32"/>
    <mergeCell ref="D32:E32"/>
    <mergeCell ref="F32:G32"/>
    <mergeCell ref="B26:C26"/>
    <mergeCell ref="D26:E26"/>
    <mergeCell ref="F26:G26"/>
    <mergeCell ref="B30:C30"/>
    <mergeCell ref="D30:E30"/>
    <mergeCell ref="F30:G30"/>
    <mergeCell ref="B24:C24"/>
    <mergeCell ref="D24:E24"/>
    <mergeCell ref="F24:G24"/>
    <mergeCell ref="B25:C25"/>
    <mergeCell ref="D25:E25"/>
    <mergeCell ref="F25:G25"/>
    <mergeCell ref="B19:C19"/>
    <mergeCell ref="D19:E19"/>
    <mergeCell ref="F19:G19"/>
    <mergeCell ref="B20:C20"/>
    <mergeCell ref="D20:E20"/>
    <mergeCell ref="F20:G20"/>
    <mergeCell ref="A14:G14"/>
    <mergeCell ref="B18:C18"/>
    <mergeCell ref="D18:E18"/>
    <mergeCell ref="F18:G18"/>
    <mergeCell ref="B10:C10"/>
    <mergeCell ref="D10:E10"/>
    <mergeCell ref="F10:G10"/>
    <mergeCell ref="B11:C11"/>
    <mergeCell ref="D11:E11"/>
    <mergeCell ref="F11:G11"/>
    <mergeCell ref="E1:G1"/>
    <mergeCell ref="A2:G2"/>
    <mergeCell ref="A4:G4"/>
    <mergeCell ref="A5:G5"/>
    <mergeCell ref="B9:C9"/>
    <mergeCell ref="D9:E9"/>
    <mergeCell ref="F9:G9"/>
    <mergeCell ref="B12:C12"/>
    <mergeCell ref="D12:E12"/>
    <mergeCell ref="F12:G12"/>
  </mergeCells>
  <pageMargins left="1.3779527559055118" right="0.39370078740157483" top="0.98425196850393704" bottom="0.78740157480314965" header="0.31496062992125984" footer="0.31496062992125984"/>
  <pageSetup paperSize="9" scale="47" orientation="portrait" horizontalDpi="300" verticalDpi="300" r:id="rId1"/>
  <rowBreaks count="8" manualBreakCount="8">
    <brk id="32" max="16383" man="1"/>
    <brk id="70" max="16383" man="1"/>
    <brk id="139" max="16383" man="1"/>
    <brk id="170" max="10" man="1"/>
    <brk id="219" max="16383" man="1"/>
    <brk id="273" max="16383" man="1"/>
    <brk id="316" max="16383" man="1"/>
    <brk id="362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61"/>
  <sheetViews>
    <sheetView zoomScale="85" zoomScaleNormal="85" workbookViewId="0">
      <selection activeCell="A4" sqref="A4:G4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6" width="16.44140625" style="7" customWidth="1"/>
    <col min="7" max="7" width="16.33203125" style="7" customWidth="1"/>
    <col min="8" max="8" width="17.33203125" style="7" customWidth="1"/>
    <col min="9" max="10" width="13.6640625" style="7" customWidth="1"/>
    <col min="11" max="11" width="11.5546875" style="7" bestFit="1" customWidth="1"/>
    <col min="12" max="16384" width="8.88671875" style="7"/>
  </cols>
  <sheetData>
    <row r="1" spans="1:11" ht="18" x14ac:dyDescent="0.3">
      <c r="A1" s="6"/>
      <c r="E1" s="401"/>
      <c r="F1" s="401"/>
      <c r="G1" s="401"/>
    </row>
    <row r="2" spans="1:11" ht="40.049999999999997" customHeight="1" x14ac:dyDescent="0.3">
      <c r="A2" s="402" t="s">
        <v>360</v>
      </c>
      <c r="B2" s="402"/>
      <c r="C2" s="402"/>
      <c r="D2" s="402"/>
      <c r="E2" s="402"/>
      <c r="F2" s="402"/>
      <c r="G2" s="402"/>
    </row>
    <row r="3" spans="1:11" ht="17.55" x14ac:dyDescent="0.3">
      <c r="A3" s="112"/>
      <c r="B3" s="112"/>
      <c r="C3" s="112"/>
      <c r="D3" s="112"/>
      <c r="E3" s="112"/>
      <c r="F3" s="112"/>
      <c r="G3" s="112"/>
    </row>
    <row r="4" spans="1:11" ht="35.549999999999997" customHeight="1" x14ac:dyDescent="0.3">
      <c r="A4" s="402" t="s">
        <v>361</v>
      </c>
      <c r="B4" s="402"/>
      <c r="C4" s="402"/>
      <c r="D4" s="402"/>
      <c r="E4" s="402"/>
      <c r="F4" s="402"/>
      <c r="G4" s="402"/>
    </row>
    <row r="5" spans="1:11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11" ht="17.55" x14ac:dyDescent="0.3">
      <c r="A6" s="109"/>
    </row>
    <row r="7" spans="1:11" ht="18" x14ac:dyDescent="0.35">
      <c r="A7" s="9" t="s">
        <v>250</v>
      </c>
      <c r="B7" s="10">
        <v>120</v>
      </c>
      <c r="K7" s="85" t="s">
        <v>248</v>
      </c>
    </row>
    <row r="8" spans="1:11" ht="15" x14ac:dyDescent="0.3">
      <c r="A8" s="11"/>
      <c r="H8" s="7" t="s">
        <v>247</v>
      </c>
      <c r="I8" s="7" t="s">
        <v>252</v>
      </c>
      <c r="J8" s="7" t="s">
        <v>251</v>
      </c>
    </row>
    <row r="9" spans="1:11" ht="79.8" customHeight="1" x14ac:dyDescent="0.3">
      <c r="A9" s="110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  <c r="H9" s="50">
        <f>'гос.задание на 2025-2026 год '!G8</f>
        <v>0</v>
      </c>
      <c r="I9" s="50">
        <f>F11+F20+F26+F32+D40+F48+F56+F64+F70+F78+F84+F92+F93+F94</f>
        <v>4973117.91</v>
      </c>
      <c r="J9" s="50">
        <f>G113+F122+F130+F138+F146+F154+F162+F168+F177+F183+F204+F219+F226+F233+F242+F249+F256+F265+F267+F269+F271+F273+F283+F292+F302+F311+F312+F313+F314+F316+F324+F333+F340+F352+F359+E370+F380+F382+F390+F399+F409+F411+F413+F415+F417+F419+F423-F177</f>
        <v>4939165.92</v>
      </c>
      <c r="K9" s="84">
        <f>H9+I9-J9</f>
        <v>33951.990000000224</v>
      </c>
    </row>
    <row r="10" spans="1:11" ht="18" x14ac:dyDescent="0.3">
      <c r="A10" s="110">
        <v>1</v>
      </c>
      <c r="B10" s="395">
        <v>2</v>
      </c>
      <c r="C10" s="395"/>
      <c r="D10" s="395">
        <v>3</v>
      </c>
      <c r="E10" s="395"/>
      <c r="F10" s="395">
        <v>4</v>
      </c>
      <c r="G10" s="395"/>
    </row>
    <row r="11" spans="1:11" ht="36" x14ac:dyDescent="0.3">
      <c r="A11" s="13" t="s">
        <v>167</v>
      </c>
      <c r="B11" s="395"/>
      <c r="C11" s="395"/>
      <c r="D11" s="395"/>
      <c r="E11" s="395"/>
      <c r="F11" s="398">
        <f>B11*D11</f>
        <v>0</v>
      </c>
      <c r="G11" s="398"/>
    </row>
    <row r="12" spans="1:11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11" ht="17.399999999999999" x14ac:dyDescent="0.3">
      <c r="A13" s="109"/>
    </row>
    <row r="14" spans="1:11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11" ht="17.399999999999999" x14ac:dyDescent="0.3">
      <c r="A15" s="112"/>
      <c r="B15" s="112"/>
      <c r="C15" s="112"/>
      <c r="D15" s="112"/>
      <c r="E15" s="112"/>
      <c r="F15" s="112"/>
      <c r="G15" s="112"/>
    </row>
    <row r="16" spans="1:11" ht="18" x14ac:dyDescent="0.35">
      <c r="A16" s="9" t="s">
        <v>250</v>
      </c>
      <c r="B16" s="10">
        <v>130</v>
      </c>
    </row>
    <row r="17" spans="1:11" ht="15" x14ac:dyDescent="0.3">
      <c r="A17" s="11"/>
    </row>
    <row r="18" spans="1:11" ht="55.95" customHeight="1" x14ac:dyDescent="0.35">
      <c r="A18" s="110" t="s">
        <v>84</v>
      </c>
      <c r="B18" s="395" t="s">
        <v>170</v>
      </c>
      <c r="C18" s="395"/>
      <c r="D18" s="395" t="s">
        <v>171</v>
      </c>
      <c r="E18" s="395"/>
      <c r="F18" s="395" t="s">
        <v>169</v>
      </c>
      <c r="G18" s="395"/>
      <c r="K18" s="85"/>
    </row>
    <row r="19" spans="1:11" ht="18" x14ac:dyDescent="0.3">
      <c r="A19" s="110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11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f>'гос.задание на 2025-2026 год '!G12</f>
        <v>4973117.91</v>
      </c>
      <c r="G20" s="398"/>
      <c r="H20" s="50"/>
      <c r="I20" s="50"/>
      <c r="J20" s="50"/>
      <c r="K20" s="50"/>
    </row>
    <row r="21" spans="1:11" ht="17.399999999999999" x14ac:dyDescent="0.3">
      <c r="A21" s="109"/>
    </row>
    <row r="22" spans="1:11" ht="18" x14ac:dyDescent="0.35">
      <c r="A22" s="9" t="s">
        <v>250</v>
      </c>
      <c r="B22" s="10">
        <v>130</v>
      </c>
    </row>
    <row r="23" spans="1:11" ht="15" x14ac:dyDescent="0.3">
      <c r="A23" s="11"/>
    </row>
    <row r="24" spans="1:11" ht="41.4" customHeight="1" x14ac:dyDescent="0.3">
      <c r="A24" s="110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11" ht="18" x14ac:dyDescent="0.3">
      <c r="A25" s="110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11" ht="72" x14ac:dyDescent="0.3">
      <c r="A26" s="13" t="s">
        <v>162</v>
      </c>
      <c r="B26" s="395"/>
      <c r="C26" s="395"/>
      <c r="D26" s="395"/>
      <c r="E26" s="395"/>
      <c r="F26" s="398">
        <f>B26*D26</f>
        <v>0</v>
      </c>
      <c r="G26" s="398"/>
    </row>
    <row r="27" spans="1:11" ht="17.399999999999999" x14ac:dyDescent="0.3">
      <c r="A27" s="109"/>
    </row>
    <row r="28" spans="1:11" ht="18" x14ac:dyDescent="0.35">
      <c r="A28" s="9" t="s">
        <v>250</v>
      </c>
      <c r="B28" s="10">
        <v>150</v>
      </c>
    </row>
    <row r="29" spans="1:11" ht="15" x14ac:dyDescent="0.3">
      <c r="A29" s="11"/>
    </row>
    <row r="30" spans="1:11" ht="42.6" customHeight="1" x14ac:dyDescent="0.3">
      <c r="A30" s="110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11" ht="18" x14ac:dyDescent="0.3">
      <c r="A31" s="110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11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v>0</v>
      </c>
      <c r="G32" s="398"/>
    </row>
    <row r="33" spans="1:7" ht="17.399999999999999" x14ac:dyDescent="0.3">
      <c r="A33" s="109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109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v>0</v>
      </c>
      <c r="E40" s="407"/>
      <c r="F40" s="407"/>
      <c r="G40" s="400"/>
    </row>
    <row r="41" spans="1:7" ht="17.399999999999999" x14ac:dyDescent="0.3">
      <c r="A41" s="109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112"/>
      <c r="B43" s="112"/>
      <c r="C43" s="112"/>
      <c r="D43" s="112"/>
      <c r="E43" s="112"/>
      <c r="F43" s="112"/>
      <c r="G43" s="112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110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110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v>0</v>
      </c>
      <c r="G48" s="398"/>
    </row>
    <row r="49" spans="1:7" ht="17.399999999999999" x14ac:dyDescent="0.3">
      <c r="A49" s="109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109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110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110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v>0</v>
      </c>
      <c r="G56" s="398"/>
    </row>
    <row r="57" spans="1:7" ht="17.399999999999999" x14ac:dyDescent="0.3">
      <c r="A57" s="109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109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110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110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v>0</v>
      </c>
      <c r="G64" s="398"/>
    </row>
    <row r="65" spans="1:7" ht="17.399999999999999" x14ac:dyDescent="0.3">
      <c r="A65" s="109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110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110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v>0</v>
      </c>
      <c r="G70" s="398"/>
    </row>
    <row r="71" spans="1:7" ht="18" x14ac:dyDescent="0.3">
      <c r="A71" s="15"/>
      <c r="B71" s="19"/>
      <c r="C71" s="19"/>
      <c r="D71" s="19"/>
      <c r="E71" s="19"/>
      <c r="F71" s="19"/>
      <c r="G71" s="19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43.2" customHeight="1" x14ac:dyDescent="0.3">
      <c r="A76" s="110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110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471">
        <f>'гос.задание на 2025-2026 год '!G18</f>
        <v>0</v>
      </c>
      <c r="G78" s="471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36.6" customHeight="1" x14ac:dyDescent="0.3">
      <c r="A82" s="110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110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471">
        <f>'гос.задание на 2025-2026 год '!G19</f>
        <v>0</v>
      </c>
      <c r="G84" s="471"/>
    </row>
    <row r="85" spans="1:7" ht="18" x14ac:dyDescent="0.3">
      <c r="A85" s="15"/>
      <c r="B85" s="19"/>
      <c r="C85" s="19"/>
      <c r="D85" s="19"/>
      <c r="E85" s="19"/>
      <c r="F85" s="86"/>
      <c r="G85" s="86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33" customHeight="1" x14ac:dyDescent="0.3">
      <c r="A90" s="110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10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3" t="s">
        <v>190</v>
      </c>
      <c r="B92" s="395" t="s">
        <v>115</v>
      </c>
      <c r="C92" s="395"/>
      <c r="D92" s="395" t="s">
        <v>115</v>
      </c>
      <c r="E92" s="395"/>
      <c r="F92" s="471">
        <f>'гос.задание на 2025-2026 год '!G111</f>
        <v>0</v>
      </c>
      <c r="G92" s="472"/>
    </row>
    <row r="93" spans="1:7" ht="54" x14ac:dyDescent="0.3">
      <c r="A93" s="13" t="s">
        <v>191</v>
      </c>
      <c r="B93" s="395" t="s">
        <v>115</v>
      </c>
      <c r="C93" s="395"/>
      <c r="D93" s="395" t="s">
        <v>115</v>
      </c>
      <c r="E93" s="395"/>
      <c r="F93" s="471">
        <f>'гос.задание на 2025-2026 год '!G112</f>
        <v>0</v>
      </c>
      <c r="G93" s="472"/>
    </row>
    <row r="94" spans="1:7" ht="54" x14ac:dyDescent="0.3">
      <c r="A94" s="13" t="s">
        <v>192</v>
      </c>
      <c r="B94" s="395" t="s">
        <v>115</v>
      </c>
      <c r="C94" s="395"/>
      <c r="D94" s="395" t="s">
        <v>115</v>
      </c>
      <c r="E94" s="395"/>
      <c r="F94" s="471">
        <f>'гос.задание на 2025-2026 год '!G113</f>
        <v>0</v>
      </c>
      <c r="G94" s="472"/>
    </row>
    <row r="95" spans="1:7" ht="18" x14ac:dyDescent="0.3">
      <c r="A95" s="15"/>
      <c r="B95" s="19"/>
      <c r="C95" s="19"/>
      <c r="D95" s="19"/>
      <c r="E95" s="19"/>
      <c r="F95" s="86"/>
      <c r="G95" s="86"/>
    </row>
    <row r="96" spans="1:7" ht="17.399999999999999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15" t="s">
        <v>84</v>
      </c>
      <c r="B98" s="395" t="s">
        <v>163</v>
      </c>
      <c r="C98" s="395"/>
    </row>
    <row r="99" spans="1:7" ht="18" x14ac:dyDescent="0.3">
      <c r="A99" s="215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86"/>
      <c r="G101" s="86"/>
    </row>
    <row r="102" spans="1:7" ht="48.6" customHeight="1" x14ac:dyDescent="0.3">
      <c r="A102" s="402" t="s">
        <v>339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395" t="s">
        <v>74</v>
      </c>
      <c r="B108" s="395" t="s">
        <v>75</v>
      </c>
      <c r="C108" s="395" t="s">
        <v>76</v>
      </c>
      <c r="D108" s="395"/>
      <c r="E108" s="395"/>
      <c r="F108" s="395"/>
      <c r="G108" s="395" t="s">
        <v>77</v>
      </c>
    </row>
    <row r="109" spans="1:7" ht="18" x14ac:dyDescent="0.3">
      <c r="A109" s="395"/>
      <c r="B109" s="395"/>
      <c r="C109" s="395" t="s">
        <v>78</v>
      </c>
      <c r="D109" s="395" t="s">
        <v>6</v>
      </c>
      <c r="E109" s="395"/>
      <c r="F109" s="395"/>
      <c r="G109" s="395"/>
    </row>
    <row r="110" spans="1:7" ht="72" x14ac:dyDescent="0.3">
      <c r="A110" s="395"/>
      <c r="B110" s="395"/>
      <c r="C110" s="395"/>
      <c r="D110" s="12" t="s">
        <v>79</v>
      </c>
      <c r="E110" s="12" t="s">
        <v>80</v>
      </c>
      <c r="F110" s="12" t="s">
        <v>81</v>
      </c>
      <c r="G110" s="395"/>
    </row>
    <row r="111" spans="1:7" ht="18" x14ac:dyDescent="0.3">
      <c r="A111" s="110">
        <v>1</v>
      </c>
      <c r="B111" s="110">
        <v>2</v>
      </c>
      <c r="C111" s="110">
        <v>3</v>
      </c>
      <c r="D111" s="110">
        <v>4</v>
      </c>
      <c r="E111" s="110">
        <v>4</v>
      </c>
      <c r="F111" s="110">
        <v>5</v>
      </c>
      <c r="G111" s="110">
        <v>7</v>
      </c>
    </row>
    <row r="112" spans="1:7" ht="18" x14ac:dyDescent="0.3">
      <c r="A112" s="110"/>
      <c r="B112" s="110"/>
      <c r="C112" s="111"/>
      <c r="D112" s="111"/>
      <c r="E112" s="111"/>
      <c r="F112" s="111"/>
      <c r="G112" s="111"/>
    </row>
    <row r="113" spans="1:7" ht="18" x14ac:dyDescent="0.3">
      <c r="A113" s="110" t="s">
        <v>144</v>
      </c>
      <c r="B113" s="110"/>
      <c r="C113" s="111"/>
      <c r="D113" s="111"/>
      <c r="E113" s="111"/>
      <c r="F113" s="111"/>
      <c r="G113" s="119">
        <f>'гос.задание на 2025-2026 год '!G26+'гос.задание на 2025-2026 год '!G68</f>
        <v>3105092.8</v>
      </c>
    </row>
    <row r="114" spans="1:7" ht="17.399999999999999" x14ac:dyDescent="0.3">
      <c r="A114" s="8"/>
    </row>
    <row r="115" spans="1:7" ht="17.399999999999999" x14ac:dyDescent="0.3">
      <c r="A115" s="408" t="s">
        <v>178</v>
      </c>
      <c r="B115" s="408"/>
      <c r="C115" s="408"/>
      <c r="D115" s="408"/>
      <c r="E115" s="408"/>
      <c r="F115" s="408"/>
      <c r="G115" s="408"/>
    </row>
    <row r="116" spans="1:7" ht="17.399999999999999" x14ac:dyDescent="0.3">
      <c r="A116" s="115"/>
      <c r="B116" s="115"/>
      <c r="C116" s="115"/>
      <c r="D116" s="115"/>
      <c r="E116" s="115"/>
      <c r="F116" s="115"/>
      <c r="G116" s="115"/>
    </row>
    <row r="117" spans="1:7" ht="18" x14ac:dyDescent="0.35">
      <c r="A117" s="9" t="s">
        <v>143</v>
      </c>
      <c r="B117" s="10" t="s">
        <v>298</v>
      </c>
    </row>
    <row r="118" spans="1:7" ht="15" x14ac:dyDescent="0.3">
      <c r="A118" s="11"/>
    </row>
    <row r="119" spans="1:7" ht="129" customHeight="1" x14ac:dyDescent="0.3">
      <c r="A119" s="395" t="s">
        <v>82</v>
      </c>
      <c r="B119" s="395" t="s">
        <v>239</v>
      </c>
      <c r="C119" s="395"/>
      <c r="D119" s="395" t="s">
        <v>182</v>
      </c>
      <c r="E119" s="395"/>
      <c r="F119" s="395" t="s">
        <v>83</v>
      </c>
      <c r="G119" s="395"/>
    </row>
    <row r="120" spans="1:7" ht="15" customHeight="1" x14ac:dyDescent="0.3">
      <c r="A120" s="395"/>
      <c r="B120" s="395"/>
      <c r="C120" s="395"/>
      <c r="D120" s="395"/>
      <c r="E120" s="395"/>
      <c r="F120" s="395"/>
      <c r="G120" s="395"/>
    </row>
    <row r="121" spans="1:7" ht="18" x14ac:dyDescent="0.3">
      <c r="A121" s="110">
        <v>1</v>
      </c>
      <c r="B121" s="395">
        <v>2</v>
      </c>
      <c r="C121" s="395"/>
      <c r="D121" s="395">
        <v>3</v>
      </c>
      <c r="E121" s="395"/>
      <c r="F121" s="395">
        <v>4</v>
      </c>
      <c r="G121" s="395"/>
    </row>
    <row r="122" spans="1:7" ht="18" x14ac:dyDescent="0.3">
      <c r="A122" s="13"/>
      <c r="B122" s="398">
        <f>'гос.задание на 2025-2026 год '!G26+'гос.задание на 2025-2026 год '!G28+'гос.задание на 2025-2026 год '!G68</f>
        <v>4041320.75</v>
      </c>
      <c r="C122" s="398"/>
      <c r="D122" s="398">
        <f>G113</f>
        <v>3105092.8</v>
      </c>
      <c r="E122" s="398"/>
      <c r="F122" s="471">
        <f>B122-D122</f>
        <v>936227.95000000019</v>
      </c>
      <c r="G122" s="471"/>
    </row>
    <row r="123" spans="1:7" ht="17.399999999999999" x14ac:dyDescent="0.3">
      <c r="A123" s="8"/>
    </row>
    <row r="124" spans="1:7" ht="51" customHeight="1" x14ac:dyDescent="0.3">
      <c r="A124" s="409" t="s">
        <v>199</v>
      </c>
      <c r="B124" s="409"/>
      <c r="C124" s="409"/>
      <c r="D124" s="409"/>
      <c r="E124" s="409"/>
      <c r="F124" s="409"/>
      <c r="G124" s="409"/>
    </row>
    <row r="125" spans="1:7" ht="18" x14ac:dyDescent="0.3">
      <c r="A125" s="9"/>
    </row>
    <row r="126" spans="1:7" ht="18" x14ac:dyDescent="0.35">
      <c r="A126" s="9" t="s">
        <v>145</v>
      </c>
      <c r="B126" s="10">
        <v>112</v>
      </c>
    </row>
    <row r="127" spans="1:7" ht="15" x14ac:dyDescent="0.3">
      <c r="A127" s="11"/>
    </row>
    <row r="128" spans="1:7" ht="108.6" customHeight="1" x14ac:dyDescent="0.3">
      <c r="A128" s="110" t="s">
        <v>84</v>
      </c>
      <c r="B128" s="110" t="s">
        <v>85</v>
      </c>
      <c r="C128" s="395" t="s">
        <v>86</v>
      </c>
      <c r="D128" s="395"/>
      <c r="E128" s="110" t="s">
        <v>87</v>
      </c>
      <c r="F128" s="395" t="s">
        <v>88</v>
      </c>
      <c r="G128" s="395"/>
    </row>
    <row r="129" spans="1:7" ht="18" x14ac:dyDescent="0.3">
      <c r="A129" s="110">
        <v>1</v>
      </c>
      <c r="B129" s="110">
        <v>2</v>
      </c>
      <c r="C129" s="395">
        <v>3</v>
      </c>
      <c r="D129" s="395"/>
      <c r="E129" s="110">
        <v>4</v>
      </c>
      <c r="F129" s="395">
        <v>5</v>
      </c>
      <c r="G129" s="395"/>
    </row>
    <row r="130" spans="1:7" ht="18" x14ac:dyDescent="0.3">
      <c r="A130" s="13" t="s">
        <v>89</v>
      </c>
      <c r="B130" s="113"/>
      <c r="C130" s="395"/>
      <c r="D130" s="395"/>
      <c r="E130" s="14"/>
      <c r="F130" s="398">
        <f>'гос.задание на 2025-2026 год '!G27</f>
        <v>17469.12</v>
      </c>
      <c r="G130" s="398"/>
    </row>
    <row r="131" spans="1:7" ht="17.399999999999999" x14ac:dyDescent="0.3">
      <c r="A131" s="8"/>
    </row>
    <row r="132" spans="1:7" ht="33" customHeight="1" x14ac:dyDescent="0.3">
      <c r="A132" s="409" t="s">
        <v>222</v>
      </c>
      <c r="B132" s="409"/>
      <c r="C132" s="409"/>
      <c r="D132" s="409"/>
      <c r="E132" s="409"/>
      <c r="F132" s="409"/>
      <c r="G132" s="409"/>
    </row>
    <row r="133" spans="1:7" ht="18" x14ac:dyDescent="0.3">
      <c r="A133" s="9"/>
    </row>
    <row r="134" spans="1:7" ht="18" x14ac:dyDescent="0.35">
      <c r="A134" s="9" t="s">
        <v>145</v>
      </c>
      <c r="B134" s="10">
        <v>112</v>
      </c>
    </row>
    <row r="135" spans="1:7" ht="15" x14ac:dyDescent="0.3">
      <c r="A135" s="11"/>
    </row>
    <row r="136" spans="1:7" ht="36" x14ac:dyDescent="0.3">
      <c r="A136" s="110" t="s">
        <v>84</v>
      </c>
      <c r="B136" s="110" t="s">
        <v>223</v>
      </c>
      <c r="C136" s="396" t="s">
        <v>224</v>
      </c>
      <c r="D136" s="403"/>
      <c r="E136" s="397"/>
      <c r="F136" s="395" t="s">
        <v>92</v>
      </c>
      <c r="G136" s="395"/>
    </row>
    <row r="137" spans="1:7" ht="18" x14ac:dyDescent="0.3">
      <c r="A137" s="110">
        <v>1</v>
      </c>
      <c r="B137" s="110">
        <v>2</v>
      </c>
      <c r="C137" s="396">
        <v>3</v>
      </c>
      <c r="D137" s="403"/>
      <c r="E137" s="397"/>
      <c r="F137" s="395">
        <v>4</v>
      </c>
      <c r="G137" s="395"/>
    </row>
    <row r="138" spans="1:7" ht="18" x14ac:dyDescent="0.3">
      <c r="A138" s="13"/>
      <c r="B138" s="113"/>
      <c r="C138" s="396"/>
      <c r="D138" s="403"/>
      <c r="E138" s="397"/>
      <c r="F138" s="398">
        <f>'гос.задание на 2025-2026 год '!G30</f>
        <v>0</v>
      </c>
      <c r="G138" s="398"/>
    </row>
    <row r="139" spans="1:7" ht="18" x14ac:dyDescent="0.3">
      <c r="A139" s="15"/>
      <c r="B139" s="16"/>
      <c r="C139" s="19"/>
      <c r="D139" s="19"/>
      <c r="E139" s="20"/>
      <c r="F139" s="19"/>
      <c r="G139" s="19"/>
    </row>
    <row r="140" spans="1:7" ht="38.4" customHeight="1" x14ac:dyDescent="0.3">
      <c r="A140" s="409" t="s">
        <v>200</v>
      </c>
      <c r="B140" s="409"/>
      <c r="C140" s="409"/>
      <c r="D140" s="409"/>
      <c r="E140" s="409"/>
      <c r="F140" s="409"/>
      <c r="G140" s="409"/>
    </row>
    <row r="141" spans="1:7" ht="18" x14ac:dyDescent="0.3">
      <c r="A141" s="9"/>
    </row>
    <row r="142" spans="1:7" ht="18" x14ac:dyDescent="0.35">
      <c r="A142" s="9" t="s">
        <v>143</v>
      </c>
      <c r="B142" s="10">
        <v>112</v>
      </c>
    </row>
    <row r="143" spans="1:7" ht="15" x14ac:dyDescent="0.3">
      <c r="A143" s="11"/>
    </row>
    <row r="144" spans="1:7" ht="72" x14ac:dyDescent="0.3">
      <c r="A144" s="395" t="s">
        <v>84</v>
      </c>
      <c r="B144" s="395"/>
      <c r="C144" s="110" t="s">
        <v>90</v>
      </c>
      <c r="D144" s="395" t="s">
        <v>91</v>
      </c>
      <c r="E144" s="395"/>
      <c r="F144" s="395" t="s">
        <v>92</v>
      </c>
      <c r="G144" s="395"/>
    </row>
    <row r="145" spans="1:7" ht="18" x14ac:dyDescent="0.3">
      <c r="A145" s="396">
        <v>1</v>
      </c>
      <c r="B145" s="397"/>
      <c r="C145" s="110">
        <v>2</v>
      </c>
      <c r="D145" s="396">
        <v>3</v>
      </c>
      <c r="E145" s="397"/>
      <c r="F145" s="396">
        <v>4</v>
      </c>
      <c r="G145" s="397"/>
    </row>
    <row r="146" spans="1:7" ht="18" x14ac:dyDescent="0.3">
      <c r="A146" s="396"/>
      <c r="B146" s="397"/>
      <c r="C146" s="110"/>
      <c r="D146" s="396"/>
      <c r="E146" s="397"/>
      <c r="F146" s="399">
        <f>'гос.задание на 2025-2026 год '!G36</f>
        <v>0</v>
      </c>
      <c r="G146" s="400"/>
    </row>
    <row r="147" spans="1:7" ht="17.399999999999999" x14ac:dyDescent="0.3">
      <c r="A147" s="8"/>
    </row>
    <row r="148" spans="1:7" ht="36.6" customHeight="1" x14ac:dyDescent="0.3">
      <c r="A148" s="409" t="s">
        <v>201</v>
      </c>
      <c r="B148" s="409"/>
      <c r="C148" s="409"/>
      <c r="D148" s="409"/>
      <c r="E148" s="409"/>
      <c r="F148" s="409"/>
      <c r="G148" s="409"/>
    </row>
    <row r="149" spans="1:7" ht="17.399999999999999" x14ac:dyDescent="0.3">
      <c r="A149" s="114"/>
      <c r="B149" s="114"/>
      <c r="C149" s="114"/>
      <c r="D149" s="114"/>
      <c r="E149" s="114"/>
      <c r="F149" s="114"/>
      <c r="G149" s="114"/>
    </row>
    <row r="150" spans="1:7" ht="18" x14ac:dyDescent="0.35">
      <c r="A150" s="9" t="s">
        <v>145</v>
      </c>
      <c r="B150" s="10">
        <v>112</v>
      </c>
    </row>
    <row r="151" spans="1:7" ht="15" x14ac:dyDescent="0.3">
      <c r="A151" s="11"/>
    </row>
    <row r="152" spans="1:7" ht="108.6" customHeight="1" x14ac:dyDescent="0.3">
      <c r="A152" s="110" t="s">
        <v>84</v>
      </c>
      <c r="B152" s="110" t="s">
        <v>85</v>
      </c>
      <c r="C152" s="395" t="s">
        <v>86</v>
      </c>
      <c r="D152" s="395"/>
      <c r="E152" s="110" t="s">
        <v>87</v>
      </c>
      <c r="F152" s="395" t="s">
        <v>88</v>
      </c>
      <c r="G152" s="395"/>
    </row>
    <row r="153" spans="1:7" ht="18" x14ac:dyDescent="0.3">
      <c r="A153" s="110">
        <v>1</v>
      </c>
      <c r="B153" s="110">
        <v>2</v>
      </c>
      <c r="C153" s="395">
        <v>3</v>
      </c>
      <c r="D153" s="395"/>
      <c r="E153" s="110">
        <v>4</v>
      </c>
      <c r="F153" s="395">
        <v>5</v>
      </c>
      <c r="G153" s="395"/>
    </row>
    <row r="154" spans="1:7" ht="36" x14ac:dyDescent="0.3">
      <c r="A154" s="13" t="s">
        <v>93</v>
      </c>
      <c r="B154" s="113"/>
      <c r="C154" s="395"/>
      <c r="D154" s="395"/>
      <c r="E154" s="14"/>
      <c r="F154" s="398">
        <f>'гос.задание на 2025-2026 год '!G51</f>
        <v>0</v>
      </c>
      <c r="G154" s="398"/>
    </row>
    <row r="155" spans="1:7" ht="17.399999999999999" x14ac:dyDescent="0.3">
      <c r="A155" s="8"/>
    </row>
    <row r="156" spans="1:7" ht="41.4" customHeight="1" x14ac:dyDescent="0.3">
      <c r="A156" s="409" t="s">
        <v>202</v>
      </c>
      <c r="B156" s="409"/>
      <c r="C156" s="409"/>
      <c r="D156" s="409"/>
      <c r="E156" s="409"/>
      <c r="F156" s="409"/>
      <c r="G156" s="409"/>
    </row>
    <row r="157" spans="1:7" ht="18" x14ac:dyDescent="0.3">
      <c r="A157" s="9"/>
    </row>
    <row r="158" spans="1:7" ht="18" x14ac:dyDescent="0.35">
      <c r="A158" s="9" t="s">
        <v>143</v>
      </c>
      <c r="B158" s="10">
        <v>113</v>
      </c>
    </row>
    <row r="159" spans="1:7" ht="15" x14ac:dyDescent="0.3">
      <c r="A159" s="11"/>
    </row>
    <row r="160" spans="1:7" ht="108.6" customHeight="1" x14ac:dyDescent="0.3">
      <c r="A160" s="110" t="s">
        <v>84</v>
      </c>
      <c r="B160" s="110" t="s">
        <v>94</v>
      </c>
      <c r="C160" s="395" t="s">
        <v>95</v>
      </c>
      <c r="D160" s="395"/>
      <c r="E160" s="110" t="s">
        <v>87</v>
      </c>
      <c r="F160" s="395" t="s">
        <v>88</v>
      </c>
      <c r="G160" s="395"/>
    </row>
    <row r="161" spans="1:7" ht="18" x14ac:dyDescent="0.35">
      <c r="A161" s="110">
        <v>1</v>
      </c>
      <c r="B161" s="110">
        <v>2</v>
      </c>
      <c r="C161" s="395">
        <v>3</v>
      </c>
      <c r="D161" s="395"/>
      <c r="E161" s="110">
        <v>4</v>
      </c>
      <c r="F161" s="410">
        <v>5</v>
      </c>
      <c r="G161" s="411"/>
    </row>
    <row r="162" spans="1:7" ht="90" x14ac:dyDescent="0.3">
      <c r="A162" s="13" t="s">
        <v>96</v>
      </c>
      <c r="B162" s="111"/>
      <c r="C162" s="398"/>
      <c r="D162" s="398"/>
      <c r="E162" s="83"/>
      <c r="F162" s="412">
        <f>'гос.задание на 2025-2026 год '!G52</f>
        <v>0</v>
      </c>
      <c r="G162" s="413"/>
    </row>
    <row r="163" spans="1:7" ht="17.399999999999999" x14ac:dyDescent="0.3">
      <c r="A163" s="8"/>
    </row>
    <row r="164" spans="1:7" ht="18" x14ac:dyDescent="0.35">
      <c r="A164" s="9" t="s">
        <v>143</v>
      </c>
      <c r="B164" s="10">
        <v>119</v>
      </c>
    </row>
    <row r="165" spans="1:7" ht="15" x14ac:dyDescent="0.3">
      <c r="A165" s="11"/>
    </row>
    <row r="166" spans="1:7" ht="54" x14ac:dyDescent="0.3">
      <c r="A166" s="110" t="s">
        <v>84</v>
      </c>
      <c r="B166" s="110" t="s">
        <v>94</v>
      </c>
      <c r="C166" s="395" t="s">
        <v>95</v>
      </c>
      <c r="D166" s="395"/>
      <c r="E166" s="110" t="s">
        <v>87</v>
      </c>
      <c r="F166" s="395" t="s">
        <v>88</v>
      </c>
      <c r="G166" s="395"/>
    </row>
    <row r="167" spans="1:7" ht="18" x14ac:dyDescent="0.35">
      <c r="A167" s="110">
        <v>1</v>
      </c>
      <c r="B167" s="110">
        <v>2</v>
      </c>
      <c r="C167" s="395">
        <v>3</v>
      </c>
      <c r="D167" s="395"/>
      <c r="E167" s="110">
        <v>4</v>
      </c>
      <c r="F167" s="410">
        <v>5</v>
      </c>
      <c r="G167" s="411"/>
    </row>
    <row r="168" spans="1:7" ht="54" x14ac:dyDescent="0.3">
      <c r="A168" s="13" t="s">
        <v>155</v>
      </c>
      <c r="B168" s="111"/>
      <c r="C168" s="398"/>
      <c r="D168" s="398"/>
      <c r="E168" s="83"/>
      <c r="F168" s="412">
        <f>'гос.задание на 2025-2026 год '!G53</f>
        <v>0</v>
      </c>
      <c r="G168" s="413"/>
    </row>
    <row r="169" spans="1:7" ht="18" x14ac:dyDescent="0.3">
      <c r="A169" s="13" t="s">
        <v>118</v>
      </c>
      <c r="B169" s="113"/>
      <c r="C169" s="396"/>
      <c r="D169" s="397"/>
      <c r="E169" s="14"/>
      <c r="F169" s="414"/>
      <c r="G169" s="415"/>
    </row>
    <row r="170" spans="1:7" ht="17.399999999999999" x14ac:dyDescent="0.3">
      <c r="A170" s="8"/>
    </row>
    <row r="171" spans="1:7" ht="36" customHeight="1" x14ac:dyDescent="0.3">
      <c r="A171" s="409" t="s">
        <v>203</v>
      </c>
      <c r="B171" s="409"/>
      <c r="C171" s="409"/>
      <c r="D171" s="409"/>
      <c r="E171" s="409"/>
      <c r="F171" s="409"/>
      <c r="G171" s="409"/>
    </row>
    <row r="172" spans="1:7" ht="17.399999999999999" x14ac:dyDescent="0.3">
      <c r="A172" s="114"/>
      <c r="B172" s="114"/>
      <c r="C172" s="114"/>
      <c r="D172" s="114"/>
      <c r="E172" s="114"/>
      <c r="F172" s="114"/>
      <c r="G172" s="114"/>
    </row>
    <row r="173" spans="1:7" ht="18" x14ac:dyDescent="0.35">
      <c r="A173" s="9" t="s">
        <v>143</v>
      </c>
      <c r="B173" s="10">
        <v>111</v>
      </c>
    </row>
    <row r="174" spans="1:7" ht="15" x14ac:dyDescent="0.3">
      <c r="A174" s="11"/>
    </row>
    <row r="175" spans="1:7" ht="72.599999999999994" customHeight="1" x14ac:dyDescent="0.3">
      <c r="A175" s="110" t="s">
        <v>84</v>
      </c>
      <c r="B175" s="395" t="s">
        <v>97</v>
      </c>
      <c r="C175" s="395"/>
      <c r="D175" s="395" t="s">
        <v>98</v>
      </c>
      <c r="E175" s="395"/>
      <c r="F175" s="395" t="s">
        <v>99</v>
      </c>
      <c r="G175" s="395"/>
    </row>
    <row r="176" spans="1:7" ht="18" x14ac:dyDescent="0.35">
      <c r="A176" s="110">
        <v>1</v>
      </c>
      <c r="B176" s="396">
        <v>2</v>
      </c>
      <c r="C176" s="397"/>
      <c r="D176" s="396">
        <v>3</v>
      </c>
      <c r="E176" s="397"/>
      <c r="F176" s="410">
        <v>4</v>
      </c>
      <c r="G176" s="411"/>
    </row>
    <row r="177" spans="1:7" ht="90" x14ac:dyDescent="0.3">
      <c r="A177" s="13" t="s">
        <v>100</v>
      </c>
      <c r="B177" s="396"/>
      <c r="C177" s="397"/>
      <c r="D177" s="396"/>
      <c r="E177" s="397"/>
      <c r="F177" s="412">
        <f>'гос.задание на 2025-2026 год '!G68</f>
        <v>5000</v>
      </c>
      <c r="G177" s="413"/>
    </row>
    <row r="178" spans="1:7" ht="18" x14ac:dyDescent="0.3">
      <c r="A178" s="15"/>
      <c r="B178" s="16"/>
      <c r="C178" s="16"/>
      <c r="D178" s="16"/>
      <c r="E178" s="16"/>
      <c r="F178" s="17"/>
      <c r="G178" s="17"/>
    </row>
    <row r="179" spans="1:7" ht="18" x14ac:dyDescent="0.35">
      <c r="A179" s="9" t="s">
        <v>143</v>
      </c>
      <c r="B179" s="10">
        <v>112</v>
      </c>
    </row>
    <row r="180" spans="1:7" ht="15" x14ac:dyDescent="0.3">
      <c r="A180" s="11"/>
    </row>
    <row r="181" spans="1:7" ht="72" x14ac:dyDescent="0.3">
      <c r="A181" s="110" t="s">
        <v>84</v>
      </c>
      <c r="B181" s="110" t="s">
        <v>97</v>
      </c>
      <c r="C181" s="110" t="s">
        <v>101</v>
      </c>
      <c r="D181" s="395" t="s">
        <v>102</v>
      </c>
      <c r="E181" s="395"/>
      <c r="F181" s="395" t="s">
        <v>88</v>
      </c>
      <c r="G181" s="395"/>
    </row>
    <row r="182" spans="1:7" ht="18" x14ac:dyDescent="0.3">
      <c r="A182" s="110">
        <v>1</v>
      </c>
      <c r="B182" s="110">
        <v>2</v>
      </c>
      <c r="C182" s="110">
        <v>3</v>
      </c>
      <c r="D182" s="395">
        <v>4</v>
      </c>
      <c r="E182" s="395"/>
      <c r="F182" s="395">
        <v>5</v>
      </c>
      <c r="G182" s="395"/>
    </row>
    <row r="183" spans="1:7" ht="36" x14ac:dyDescent="0.3">
      <c r="A183" s="13" t="s">
        <v>103</v>
      </c>
      <c r="B183" s="113"/>
      <c r="C183" s="110"/>
      <c r="D183" s="396"/>
      <c r="E183" s="397"/>
      <c r="F183" s="399">
        <f>'гос.задание на 2025-2026 год '!G69</f>
        <v>0</v>
      </c>
      <c r="G183" s="400"/>
    </row>
    <row r="184" spans="1:7" ht="18" x14ac:dyDescent="0.3">
      <c r="A184" s="15"/>
      <c r="B184" s="16"/>
      <c r="C184" s="19"/>
      <c r="D184" s="19"/>
      <c r="E184" s="19"/>
      <c r="F184" s="86"/>
      <c r="G184" s="86"/>
    </row>
    <row r="185" spans="1:7" ht="18" x14ac:dyDescent="0.35">
      <c r="A185" s="9" t="s">
        <v>143</v>
      </c>
      <c r="B185" s="10">
        <v>119</v>
      </c>
    </row>
    <row r="186" spans="1:7" ht="15" x14ac:dyDescent="0.3">
      <c r="A186" s="11"/>
    </row>
    <row r="187" spans="1:7" ht="72" x14ac:dyDescent="0.3">
      <c r="A187" s="272" t="s">
        <v>84</v>
      </c>
      <c r="B187" s="272" t="s">
        <v>97</v>
      </c>
      <c r="C187" s="272" t="s">
        <v>101</v>
      </c>
      <c r="D187" s="395" t="s">
        <v>102</v>
      </c>
      <c r="E187" s="395"/>
      <c r="F187" s="395" t="s">
        <v>88</v>
      </c>
      <c r="G187" s="395"/>
    </row>
    <row r="188" spans="1:7" ht="18" x14ac:dyDescent="0.3">
      <c r="A188" s="272">
        <v>1</v>
      </c>
      <c r="B188" s="272">
        <v>2</v>
      </c>
      <c r="C188" s="272">
        <v>3</v>
      </c>
      <c r="D188" s="395">
        <v>4</v>
      </c>
      <c r="E188" s="395"/>
      <c r="F188" s="395">
        <v>5</v>
      </c>
      <c r="G188" s="395"/>
    </row>
    <row r="189" spans="1:7" ht="36" x14ac:dyDescent="0.3">
      <c r="A189" s="13" t="s">
        <v>103</v>
      </c>
      <c r="B189" s="273"/>
      <c r="C189" s="272"/>
      <c r="D189" s="396"/>
      <c r="E189" s="397"/>
      <c r="F189" s="399">
        <f>'гос.задание на 2025-2026 год '!G70</f>
        <v>0</v>
      </c>
      <c r="G189" s="400"/>
    </row>
    <row r="190" spans="1:7" ht="17.399999999999999" x14ac:dyDescent="0.3">
      <c r="A190" s="8"/>
    </row>
    <row r="191" spans="1:7" ht="31.95" customHeight="1" x14ac:dyDescent="0.3">
      <c r="A191" s="408" t="s">
        <v>328</v>
      </c>
      <c r="B191" s="408"/>
      <c r="C191" s="408"/>
      <c r="D191" s="408"/>
      <c r="E191" s="408"/>
      <c r="F191" s="408"/>
      <c r="G191" s="408"/>
    </row>
    <row r="192" spans="1:7" ht="15.6" x14ac:dyDescent="0.3">
      <c r="A192" s="18"/>
    </row>
    <row r="193" spans="1:7" ht="18" x14ac:dyDescent="0.35">
      <c r="A193" s="9" t="s">
        <v>145</v>
      </c>
      <c r="B193" s="10">
        <v>119</v>
      </c>
    </row>
    <row r="194" spans="1:7" ht="15" x14ac:dyDescent="0.3">
      <c r="A194" s="11"/>
    </row>
    <row r="195" spans="1:7" ht="18" customHeight="1" x14ac:dyDescent="0.3">
      <c r="A195" s="282" t="s">
        <v>84</v>
      </c>
      <c r="B195" s="395" t="s">
        <v>104</v>
      </c>
      <c r="C195" s="395"/>
      <c r="D195" s="395" t="s">
        <v>105</v>
      </c>
      <c r="E195" s="395"/>
      <c r="F195" s="395" t="s">
        <v>106</v>
      </c>
      <c r="G195" s="395"/>
    </row>
    <row r="196" spans="1:7" ht="18" x14ac:dyDescent="0.3">
      <c r="A196" s="282">
        <v>1</v>
      </c>
      <c r="B196" s="396">
        <v>2</v>
      </c>
      <c r="C196" s="397"/>
      <c r="D196" s="396">
        <v>3</v>
      </c>
      <c r="E196" s="397"/>
      <c r="F196" s="396">
        <v>4</v>
      </c>
      <c r="G196" s="397"/>
    </row>
    <row r="197" spans="1:7" ht="18" x14ac:dyDescent="0.3">
      <c r="A197" s="13"/>
      <c r="B197" s="395"/>
      <c r="C197" s="395"/>
      <c r="D197" s="395"/>
      <c r="E197" s="395"/>
      <c r="F197" s="398">
        <f>'гос.задание на 2025-2026 год '!G53</f>
        <v>0</v>
      </c>
      <c r="G197" s="398"/>
    </row>
    <row r="198" spans="1:7" ht="18" x14ac:dyDescent="0.3">
      <c r="A198" s="13" t="s">
        <v>154</v>
      </c>
      <c r="B198" s="395"/>
      <c r="C198" s="395"/>
      <c r="D198" s="395"/>
      <c r="E198" s="395"/>
      <c r="F198" s="398"/>
      <c r="G198" s="398"/>
    </row>
    <row r="199" spans="1:7" ht="15.6" x14ac:dyDescent="0.3">
      <c r="A199" s="18"/>
    </row>
    <row r="200" spans="1:7" ht="18" x14ac:dyDescent="0.35">
      <c r="A200" s="9" t="s">
        <v>145</v>
      </c>
      <c r="B200" s="10">
        <v>321</v>
      </c>
    </row>
    <row r="201" spans="1:7" ht="15" x14ac:dyDescent="0.3">
      <c r="A201" s="11"/>
    </row>
    <row r="202" spans="1:7" ht="72.599999999999994" customHeight="1" x14ac:dyDescent="0.3">
      <c r="A202" s="110" t="s">
        <v>84</v>
      </c>
      <c r="B202" s="395" t="s">
        <v>104</v>
      </c>
      <c r="C202" s="395"/>
      <c r="D202" s="395" t="s">
        <v>105</v>
      </c>
      <c r="E202" s="395"/>
      <c r="F202" s="395" t="s">
        <v>106</v>
      </c>
      <c r="G202" s="395"/>
    </row>
    <row r="203" spans="1:7" ht="18" x14ac:dyDescent="0.3">
      <c r="A203" s="110">
        <v>1</v>
      </c>
      <c r="B203" s="396">
        <v>2</v>
      </c>
      <c r="C203" s="397"/>
      <c r="D203" s="396">
        <v>3</v>
      </c>
      <c r="E203" s="397"/>
      <c r="F203" s="396">
        <v>4</v>
      </c>
      <c r="G203" s="397"/>
    </row>
    <row r="204" spans="1:7" ht="18" x14ac:dyDescent="0.3">
      <c r="A204" s="13"/>
      <c r="B204" s="395"/>
      <c r="C204" s="395"/>
      <c r="D204" s="395"/>
      <c r="E204" s="395"/>
      <c r="F204" s="398">
        <f>'гос.задание на 2025-2026 год '!G65</f>
        <v>0</v>
      </c>
      <c r="G204" s="398"/>
    </row>
    <row r="205" spans="1:7" ht="18" x14ac:dyDescent="0.3">
      <c r="A205" s="13" t="s">
        <v>154</v>
      </c>
      <c r="B205" s="395"/>
      <c r="C205" s="395"/>
      <c r="D205" s="395"/>
      <c r="E205" s="395"/>
      <c r="F205" s="398"/>
      <c r="G205" s="398"/>
    </row>
    <row r="206" spans="1:7" ht="17.399999999999999" x14ac:dyDescent="0.3">
      <c r="A206" s="8"/>
    </row>
    <row r="207" spans="1:7" ht="18" x14ac:dyDescent="0.35">
      <c r="A207" s="9" t="s">
        <v>145</v>
      </c>
      <c r="B207" s="10">
        <v>323</v>
      </c>
    </row>
    <row r="208" spans="1:7" ht="15" x14ac:dyDescent="0.3">
      <c r="A208" s="11"/>
    </row>
    <row r="209" spans="1:7" ht="18" x14ac:dyDescent="0.3">
      <c r="A209" s="282" t="s">
        <v>84</v>
      </c>
      <c r="B209" s="395" t="s">
        <v>104</v>
      </c>
      <c r="C209" s="395"/>
      <c r="D209" s="395" t="s">
        <v>105</v>
      </c>
      <c r="E209" s="395"/>
      <c r="F209" s="395" t="s">
        <v>106</v>
      </c>
      <c r="G209" s="395"/>
    </row>
    <row r="210" spans="1:7" ht="18" x14ac:dyDescent="0.3">
      <c r="A210" s="282">
        <v>1</v>
      </c>
      <c r="B210" s="396">
        <v>2</v>
      </c>
      <c r="C210" s="397"/>
      <c r="D210" s="396">
        <v>3</v>
      </c>
      <c r="E210" s="397"/>
      <c r="F210" s="396">
        <v>4</v>
      </c>
      <c r="G210" s="397"/>
    </row>
    <row r="211" spans="1:7" ht="18" x14ac:dyDescent="0.3">
      <c r="A211" s="13"/>
      <c r="B211" s="395"/>
      <c r="C211" s="395"/>
      <c r="D211" s="395"/>
      <c r="E211" s="395"/>
      <c r="F211" s="398"/>
      <c r="G211" s="398"/>
    </row>
    <row r="212" spans="1:7" ht="18" x14ac:dyDescent="0.3">
      <c r="A212" s="13" t="s">
        <v>154</v>
      </c>
      <c r="B212" s="395"/>
      <c r="C212" s="395"/>
      <c r="D212" s="395"/>
      <c r="E212" s="395"/>
      <c r="F212" s="398"/>
      <c r="G212" s="398"/>
    </row>
    <row r="213" spans="1:7" ht="17.399999999999999" x14ac:dyDescent="0.3">
      <c r="A213" s="8"/>
    </row>
    <row r="214" spans="1:7" ht="34.799999999999997" customHeight="1" x14ac:dyDescent="0.3">
      <c r="A214" s="409" t="s">
        <v>221</v>
      </c>
      <c r="B214" s="409"/>
      <c r="C214" s="409"/>
      <c r="D214" s="409"/>
      <c r="E214" s="409"/>
      <c r="F214" s="409"/>
      <c r="G214" s="409"/>
    </row>
    <row r="215" spans="1:7" ht="18" x14ac:dyDescent="0.35">
      <c r="A215" s="9" t="s">
        <v>143</v>
      </c>
      <c r="B215" s="10">
        <v>851</v>
      </c>
    </row>
    <row r="216" spans="1:7" ht="15" x14ac:dyDescent="0.3">
      <c r="A216" s="11"/>
    </row>
    <row r="217" spans="1:7" ht="126.6" customHeight="1" x14ac:dyDescent="0.3">
      <c r="A217" s="110" t="s">
        <v>84</v>
      </c>
      <c r="B217" s="395" t="s">
        <v>107</v>
      </c>
      <c r="C217" s="395"/>
      <c r="D217" s="395" t="s">
        <v>108</v>
      </c>
      <c r="E217" s="395"/>
      <c r="F217" s="395" t="s">
        <v>109</v>
      </c>
      <c r="G217" s="395"/>
    </row>
    <row r="218" spans="1:7" ht="18" x14ac:dyDescent="0.3">
      <c r="A218" s="110">
        <v>1</v>
      </c>
      <c r="B218" s="396">
        <v>2</v>
      </c>
      <c r="C218" s="397"/>
      <c r="D218" s="416">
        <v>3</v>
      </c>
      <c r="E218" s="417"/>
      <c r="F218" s="416">
        <v>4</v>
      </c>
      <c r="G218" s="417"/>
    </row>
    <row r="219" spans="1:7" ht="36" x14ac:dyDescent="0.3">
      <c r="A219" s="13" t="s">
        <v>110</v>
      </c>
      <c r="B219" s="416"/>
      <c r="C219" s="417"/>
      <c r="D219" s="416"/>
      <c r="E219" s="417"/>
      <c r="F219" s="418">
        <f>'гос.задание на 2025-2026 год '!G75</f>
        <v>32684.63</v>
      </c>
      <c r="G219" s="419"/>
    </row>
    <row r="220" spans="1:7" ht="36" x14ac:dyDescent="0.3">
      <c r="A220" s="13" t="s">
        <v>111</v>
      </c>
      <c r="B220" s="416"/>
      <c r="C220" s="417"/>
      <c r="D220" s="416"/>
      <c r="E220" s="417"/>
      <c r="F220" s="420"/>
      <c r="G220" s="421"/>
    </row>
    <row r="221" spans="1:7" ht="18" x14ac:dyDescent="0.3">
      <c r="A221" s="15"/>
      <c r="B221" s="16"/>
      <c r="C221" s="19"/>
      <c r="D221" s="20"/>
      <c r="E221" s="21"/>
      <c r="F221" s="21"/>
      <c r="G221" s="21"/>
    </row>
    <row r="222" spans="1:7" ht="18" x14ac:dyDescent="0.3">
      <c r="A222" s="9" t="s">
        <v>112</v>
      </c>
    </row>
    <row r="223" spans="1:7" ht="15" x14ac:dyDescent="0.3">
      <c r="A223" s="11"/>
    </row>
    <row r="224" spans="1:7" ht="36.6" customHeight="1" x14ac:dyDescent="0.3">
      <c r="A224" s="110" t="s">
        <v>84</v>
      </c>
      <c r="B224" s="395" t="s">
        <v>107</v>
      </c>
      <c r="C224" s="395"/>
      <c r="D224" s="395" t="s">
        <v>108</v>
      </c>
      <c r="E224" s="395"/>
      <c r="F224" s="395" t="s">
        <v>113</v>
      </c>
      <c r="G224" s="395"/>
    </row>
    <row r="225" spans="1:7" ht="18" x14ac:dyDescent="0.35">
      <c r="A225" s="110">
        <v>1</v>
      </c>
      <c r="B225" s="396">
        <v>2</v>
      </c>
      <c r="C225" s="397"/>
      <c r="D225" s="396">
        <v>3</v>
      </c>
      <c r="E225" s="397"/>
      <c r="F225" s="410">
        <v>4</v>
      </c>
      <c r="G225" s="411"/>
    </row>
    <row r="226" spans="1:7" ht="39" customHeight="1" x14ac:dyDescent="0.3">
      <c r="A226" s="13" t="s">
        <v>114</v>
      </c>
      <c r="B226" s="396" t="s">
        <v>115</v>
      </c>
      <c r="C226" s="397"/>
      <c r="D226" s="396" t="s">
        <v>115</v>
      </c>
      <c r="E226" s="397"/>
      <c r="F226" s="412">
        <f>'гос.задание на 2025-2026 год '!G76</f>
        <v>0</v>
      </c>
      <c r="G226" s="422"/>
    </row>
    <row r="227" spans="1:7" ht="18" x14ac:dyDescent="0.3">
      <c r="A227" s="13" t="s">
        <v>116</v>
      </c>
      <c r="B227" s="416"/>
      <c r="C227" s="417"/>
      <c r="D227" s="416"/>
      <c r="E227" s="417"/>
      <c r="F227" s="416"/>
      <c r="G227" s="417"/>
    </row>
    <row r="228" spans="1:7" ht="18" x14ac:dyDescent="0.3">
      <c r="A228" s="9"/>
    </row>
    <row r="229" spans="1:7" ht="18" x14ac:dyDescent="0.3">
      <c r="A229" s="9" t="s">
        <v>117</v>
      </c>
    </row>
    <row r="230" spans="1:7" ht="15" x14ac:dyDescent="0.3">
      <c r="A230" s="11"/>
    </row>
    <row r="231" spans="1:7" ht="72.599999999999994" customHeight="1" x14ac:dyDescent="0.3">
      <c r="A231" s="110" t="s">
        <v>84</v>
      </c>
      <c r="B231" s="395" t="s">
        <v>107</v>
      </c>
      <c r="C231" s="395"/>
      <c r="D231" s="395" t="s">
        <v>108</v>
      </c>
      <c r="E231" s="395"/>
      <c r="F231" s="395" t="s">
        <v>113</v>
      </c>
      <c r="G231" s="395"/>
    </row>
    <row r="232" spans="1:7" ht="18" x14ac:dyDescent="0.35">
      <c r="A232" s="110">
        <v>1</v>
      </c>
      <c r="B232" s="396">
        <v>2</v>
      </c>
      <c r="C232" s="397"/>
      <c r="D232" s="396">
        <v>3</v>
      </c>
      <c r="E232" s="397"/>
      <c r="F232" s="410">
        <v>4</v>
      </c>
      <c r="G232" s="411"/>
    </row>
    <row r="233" spans="1:7" ht="49.05" customHeight="1" x14ac:dyDescent="0.3">
      <c r="A233" s="13" t="s">
        <v>153</v>
      </c>
      <c r="B233" s="396" t="s">
        <v>115</v>
      </c>
      <c r="C233" s="397"/>
      <c r="D233" s="396" t="s">
        <v>115</v>
      </c>
      <c r="E233" s="397"/>
      <c r="F233" s="412">
        <f>'гос.задание на 2025-2026 год '!G77</f>
        <v>3150</v>
      </c>
      <c r="G233" s="413"/>
    </row>
    <row r="234" spans="1:7" ht="15" customHeight="1" x14ac:dyDescent="0.3">
      <c r="A234" s="13" t="s">
        <v>116</v>
      </c>
      <c r="B234" s="416"/>
      <c r="C234" s="417"/>
      <c r="D234" s="416"/>
      <c r="E234" s="417"/>
      <c r="F234" s="423"/>
      <c r="G234" s="424"/>
    </row>
    <row r="235" spans="1:7" ht="17.399999999999999" x14ac:dyDescent="0.3">
      <c r="A235" s="8"/>
    </row>
    <row r="236" spans="1:7" ht="45" customHeight="1" x14ac:dyDescent="0.3">
      <c r="A236" s="409" t="s">
        <v>204</v>
      </c>
      <c r="B236" s="409"/>
      <c r="C236" s="409"/>
      <c r="D236" s="409"/>
      <c r="E236" s="409"/>
      <c r="F236" s="409"/>
      <c r="G236" s="409"/>
    </row>
    <row r="237" spans="1:7" ht="15.6" x14ac:dyDescent="0.3">
      <c r="A237" s="18"/>
    </row>
    <row r="238" spans="1:7" ht="18" x14ac:dyDescent="0.35">
      <c r="A238" s="9" t="s">
        <v>143</v>
      </c>
      <c r="B238" s="52" t="s">
        <v>205</v>
      </c>
      <c r="C238" s="51"/>
    </row>
    <row r="239" spans="1:7" ht="15" x14ac:dyDescent="0.3">
      <c r="A239" s="11"/>
    </row>
    <row r="240" spans="1:7" ht="67.95" customHeight="1" x14ac:dyDescent="0.3">
      <c r="A240" s="110" t="s">
        <v>84</v>
      </c>
      <c r="B240" s="395" t="s">
        <v>104</v>
      </c>
      <c r="C240" s="395"/>
      <c r="D240" s="395" t="s">
        <v>105</v>
      </c>
      <c r="E240" s="395"/>
      <c r="F240" s="395" t="s">
        <v>106</v>
      </c>
      <c r="G240" s="395"/>
    </row>
    <row r="241" spans="1:7" ht="18" x14ac:dyDescent="0.3">
      <c r="A241" s="110">
        <v>1</v>
      </c>
      <c r="B241" s="395">
        <v>2</v>
      </c>
      <c r="C241" s="395"/>
      <c r="D241" s="395">
        <v>3</v>
      </c>
      <c r="E241" s="395"/>
      <c r="F241" s="395">
        <v>4</v>
      </c>
      <c r="G241" s="395"/>
    </row>
    <row r="242" spans="1:7" ht="18" x14ac:dyDescent="0.3">
      <c r="A242" s="13"/>
      <c r="B242" s="425"/>
      <c r="C242" s="425"/>
      <c r="D242" s="425"/>
      <c r="E242" s="425"/>
      <c r="F242" s="426">
        <f>'гос.задание на 2025-2026 год '!G83</f>
        <v>0</v>
      </c>
      <c r="G242" s="426"/>
    </row>
    <row r="243" spans="1:7" ht="18" x14ac:dyDescent="0.3">
      <c r="A243" s="13"/>
      <c r="B243" s="425"/>
      <c r="C243" s="425"/>
      <c r="D243" s="425"/>
      <c r="E243" s="425"/>
      <c r="F243" s="426"/>
      <c r="G243" s="426"/>
    </row>
    <row r="244" spans="1:7" ht="18" customHeight="1" x14ac:dyDescent="0.3">
      <c r="A244" s="8"/>
    </row>
    <row r="245" spans="1:7" ht="18" customHeight="1" x14ac:dyDescent="0.35">
      <c r="A245" s="9" t="s">
        <v>143</v>
      </c>
      <c r="B245" s="52" t="s">
        <v>206</v>
      </c>
      <c r="C245" s="51"/>
    </row>
    <row r="246" spans="1:7" ht="18" customHeight="1" x14ac:dyDescent="0.3">
      <c r="A246" s="11"/>
    </row>
    <row r="247" spans="1:7" ht="44.55" customHeight="1" x14ac:dyDescent="0.3">
      <c r="A247" s="110" t="s">
        <v>84</v>
      </c>
      <c r="B247" s="395" t="s">
        <v>104</v>
      </c>
      <c r="C247" s="395"/>
      <c r="D247" s="395" t="s">
        <v>105</v>
      </c>
      <c r="E247" s="395"/>
      <c r="F247" s="395" t="s">
        <v>106</v>
      </c>
      <c r="G247" s="395"/>
    </row>
    <row r="248" spans="1:7" ht="18" customHeight="1" x14ac:dyDescent="0.3">
      <c r="A248" s="110">
        <v>1</v>
      </c>
      <c r="B248" s="395">
        <v>2</v>
      </c>
      <c r="C248" s="395"/>
      <c r="D248" s="395">
        <v>3</v>
      </c>
      <c r="E248" s="395"/>
      <c r="F248" s="395">
        <v>4</v>
      </c>
      <c r="G248" s="395"/>
    </row>
    <row r="249" spans="1:7" ht="18" customHeight="1" x14ac:dyDescent="0.3">
      <c r="A249" s="13"/>
      <c r="B249" s="425"/>
      <c r="C249" s="425"/>
      <c r="D249" s="425"/>
      <c r="E249" s="425"/>
      <c r="F249" s="426">
        <f>'гос.задание на 2025-2026 год '!G84</f>
        <v>0</v>
      </c>
      <c r="G249" s="426"/>
    </row>
    <row r="250" spans="1:7" ht="18" customHeight="1" x14ac:dyDescent="0.3">
      <c r="A250" s="13"/>
      <c r="B250" s="425"/>
      <c r="C250" s="425"/>
      <c r="D250" s="425"/>
      <c r="E250" s="425"/>
      <c r="F250" s="426"/>
      <c r="G250" s="426"/>
    </row>
    <row r="251" spans="1:7" ht="18" customHeight="1" x14ac:dyDescent="0.3">
      <c r="A251" s="8"/>
    </row>
    <row r="252" spans="1:7" ht="18" customHeight="1" x14ac:dyDescent="0.35">
      <c r="A252" s="9" t="s">
        <v>143</v>
      </c>
      <c r="B252" s="52" t="s">
        <v>207</v>
      </c>
      <c r="C252" s="51"/>
    </row>
    <row r="253" spans="1:7" ht="18" customHeight="1" x14ac:dyDescent="0.3">
      <c r="A253" s="11"/>
    </row>
    <row r="254" spans="1:7" ht="37.200000000000003" customHeight="1" x14ac:dyDescent="0.3">
      <c r="A254" s="110" t="s">
        <v>84</v>
      </c>
      <c r="B254" s="395" t="s">
        <v>104</v>
      </c>
      <c r="C254" s="395"/>
      <c r="D254" s="395" t="s">
        <v>105</v>
      </c>
      <c r="E254" s="395"/>
      <c r="F254" s="395" t="s">
        <v>106</v>
      </c>
      <c r="G254" s="395"/>
    </row>
    <row r="255" spans="1:7" ht="18" customHeight="1" x14ac:dyDescent="0.3">
      <c r="A255" s="110">
        <v>1</v>
      </c>
      <c r="B255" s="395">
        <v>2</v>
      </c>
      <c r="C255" s="395"/>
      <c r="D255" s="395">
        <v>3</v>
      </c>
      <c r="E255" s="395"/>
      <c r="F255" s="395">
        <v>4</v>
      </c>
      <c r="G255" s="395"/>
    </row>
    <row r="256" spans="1:7" ht="18" customHeight="1" x14ac:dyDescent="0.3">
      <c r="A256" s="13"/>
      <c r="B256" s="425"/>
      <c r="C256" s="425"/>
      <c r="D256" s="425"/>
      <c r="E256" s="425"/>
      <c r="F256" s="426">
        <f>'гос.задание на 2025-2026 год '!G85</f>
        <v>0</v>
      </c>
      <c r="G256" s="426"/>
    </row>
    <row r="257" spans="1:7" ht="18" customHeight="1" x14ac:dyDescent="0.3">
      <c r="A257" s="13"/>
      <c r="B257" s="425"/>
      <c r="C257" s="425"/>
      <c r="D257" s="425"/>
      <c r="E257" s="425"/>
      <c r="F257" s="426"/>
      <c r="G257" s="426"/>
    </row>
    <row r="258" spans="1:7" ht="18" customHeight="1" x14ac:dyDescent="0.3">
      <c r="A258" s="15"/>
      <c r="B258" s="16"/>
      <c r="C258" s="16"/>
      <c r="D258" s="16"/>
      <c r="E258" s="16"/>
      <c r="F258" s="16"/>
      <c r="G258" s="16"/>
    </row>
    <row r="259" spans="1:7" ht="43.2" customHeight="1" x14ac:dyDescent="0.3">
      <c r="A259" s="409" t="s">
        <v>208</v>
      </c>
      <c r="B259" s="409"/>
      <c r="C259" s="409"/>
      <c r="D259" s="409"/>
      <c r="E259" s="409"/>
      <c r="F259" s="409"/>
      <c r="G259" s="409"/>
    </row>
    <row r="260" spans="1:7" ht="18" customHeight="1" x14ac:dyDescent="0.35">
      <c r="A260" s="9" t="s">
        <v>143</v>
      </c>
      <c r="B260" s="10">
        <v>853</v>
      </c>
    </row>
    <row r="261" spans="1:7" ht="18" customHeight="1" x14ac:dyDescent="0.3">
      <c r="A261" s="11"/>
    </row>
    <row r="262" spans="1:7" ht="54.6" customHeight="1" x14ac:dyDescent="0.3">
      <c r="A262" s="110" t="s">
        <v>84</v>
      </c>
      <c r="B262" s="395" t="s">
        <v>107</v>
      </c>
      <c r="C262" s="395"/>
      <c r="D262" s="395" t="s">
        <v>108</v>
      </c>
      <c r="E262" s="395"/>
      <c r="F262" s="395" t="s">
        <v>109</v>
      </c>
      <c r="G262" s="395"/>
    </row>
    <row r="263" spans="1:7" ht="18" customHeight="1" x14ac:dyDescent="0.3">
      <c r="A263" s="110">
        <v>1</v>
      </c>
      <c r="B263" s="395">
        <v>2</v>
      </c>
      <c r="C263" s="395"/>
      <c r="D263" s="395">
        <v>3</v>
      </c>
      <c r="E263" s="395"/>
      <c r="F263" s="395">
        <v>4</v>
      </c>
      <c r="G263" s="395"/>
    </row>
    <row r="264" spans="1:7" ht="18" customHeight="1" x14ac:dyDescent="0.3">
      <c r="A264" s="110"/>
      <c r="B264" s="396"/>
      <c r="C264" s="397"/>
      <c r="D264" s="396"/>
      <c r="E264" s="397"/>
      <c r="F264" s="396"/>
      <c r="G264" s="397"/>
    </row>
    <row r="265" spans="1:7" ht="18" customHeight="1" x14ac:dyDescent="0.3">
      <c r="A265" s="110" t="s">
        <v>240</v>
      </c>
      <c r="B265" s="396"/>
      <c r="C265" s="397"/>
      <c r="D265" s="396"/>
      <c r="E265" s="397"/>
      <c r="F265" s="399">
        <f>'гос.задание на 2025-2026 год '!G78</f>
        <v>0</v>
      </c>
      <c r="G265" s="397"/>
    </row>
    <row r="266" spans="1:7" ht="18" customHeight="1" x14ac:dyDescent="0.3">
      <c r="A266" s="110"/>
      <c r="B266" s="396"/>
      <c r="C266" s="397"/>
      <c r="D266" s="396"/>
      <c r="E266" s="397"/>
      <c r="F266" s="396"/>
      <c r="G266" s="397"/>
    </row>
    <row r="267" spans="1:7" ht="18" customHeight="1" x14ac:dyDescent="0.3">
      <c r="A267" s="110" t="s">
        <v>241</v>
      </c>
      <c r="B267" s="396"/>
      <c r="C267" s="397"/>
      <c r="D267" s="396"/>
      <c r="E267" s="397"/>
      <c r="F267" s="399">
        <f>'гос.задание на 2025-2026 год '!G79</f>
        <v>0</v>
      </c>
      <c r="G267" s="397"/>
    </row>
    <row r="268" spans="1:7" ht="18" customHeight="1" x14ac:dyDescent="0.3">
      <c r="A268" s="110"/>
      <c r="B268" s="396"/>
      <c r="C268" s="397"/>
      <c r="D268" s="396"/>
      <c r="E268" s="397"/>
      <c r="F268" s="396"/>
      <c r="G268" s="397"/>
    </row>
    <row r="269" spans="1:7" ht="18" customHeight="1" x14ac:dyDescent="0.3">
      <c r="A269" s="110" t="s">
        <v>242</v>
      </c>
      <c r="B269" s="396"/>
      <c r="C269" s="397"/>
      <c r="D269" s="396"/>
      <c r="E269" s="397"/>
      <c r="F269" s="399">
        <f>'гос.задание на 2025-2026 год '!G80</f>
        <v>0</v>
      </c>
      <c r="G269" s="397"/>
    </row>
    <row r="270" spans="1:7" ht="18" customHeight="1" x14ac:dyDescent="0.3">
      <c r="A270" s="110"/>
      <c r="B270" s="396"/>
      <c r="C270" s="397"/>
      <c r="D270" s="396"/>
      <c r="E270" s="397"/>
      <c r="F270" s="396"/>
      <c r="G270" s="397"/>
    </row>
    <row r="271" spans="1:7" ht="18" customHeight="1" x14ac:dyDescent="0.3">
      <c r="A271" s="110" t="s">
        <v>243</v>
      </c>
      <c r="B271" s="396"/>
      <c r="C271" s="397"/>
      <c r="D271" s="396"/>
      <c r="E271" s="397"/>
      <c r="F271" s="399">
        <f>'гос.задание на 2025-2026 год '!G87</f>
        <v>0</v>
      </c>
      <c r="G271" s="397"/>
    </row>
    <row r="272" spans="1:7" ht="18" customHeight="1" x14ac:dyDescent="0.3">
      <c r="A272" s="110"/>
      <c r="B272" s="396"/>
      <c r="C272" s="397"/>
      <c r="D272" s="396"/>
      <c r="E272" s="397"/>
      <c r="F272" s="396"/>
      <c r="G272" s="397"/>
    </row>
    <row r="273" spans="1:7" ht="18" customHeight="1" x14ac:dyDescent="0.3">
      <c r="A273" s="110" t="s">
        <v>244</v>
      </c>
      <c r="B273" s="396"/>
      <c r="C273" s="397"/>
      <c r="D273" s="396"/>
      <c r="E273" s="397"/>
      <c r="F273" s="399">
        <f>'гос.задание на 2025-2026 год '!G92</f>
        <v>0</v>
      </c>
      <c r="G273" s="397"/>
    </row>
    <row r="274" spans="1:7" ht="18" customHeight="1" x14ac:dyDescent="0.3">
      <c r="A274" s="13"/>
      <c r="B274" s="425"/>
      <c r="C274" s="425"/>
      <c r="D274" s="425"/>
      <c r="E274" s="425"/>
      <c r="F274" s="426"/>
      <c r="G274" s="426"/>
    </row>
    <row r="275" spans="1:7" ht="18" customHeight="1" x14ac:dyDescent="0.3">
      <c r="A275" s="15"/>
      <c r="B275" s="16"/>
      <c r="C275" s="16"/>
      <c r="D275" s="16"/>
      <c r="E275" s="16"/>
      <c r="F275" s="16"/>
      <c r="G275" s="16"/>
    </row>
    <row r="276" spans="1:7" ht="28.95" customHeight="1" x14ac:dyDescent="0.3">
      <c r="A276" s="409" t="s">
        <v>209</v>
      </c>
      <c r="B276" s="409"/>
      <c r="C276" s="409"/>
      <c r="D276" s="409"/>
      <c r="E276" s="409"/>
      <c r="F276" s="409"/>
      <c r="G276" s="409"/>
    </row>
    <row r="277" spans="1:7" ht="41.4" customHeight="1" x14ac:dyDescent="0.3">
      <c r="A277" s="427" t="s">
        <v>210</v>
      </c>
      <c r="B277" s="427"/>
      <c r="C277" s="427"/>
      <c r="D277" s="427"/>
      <c r="E277" s="427"/>
      <c r="F277" s="427"/>
      <c r="G277" s="427"/>
    </row>
    <row r="278" spans="1:7" ht="17.399999999999999" x14ac:dyDescent="0.3">
      <c r="A278" s="117"/>
      <c r="B278" s="117"/>
      <c r="C278" s="117"/>
      <c r="D278" s="117"/>
      <c r="E278" s="117"/>
      <c r="F278" s="117"/>
      <c r="G278" s="117"/>
    </row>
    <row r="279" spans="1:7" ht="18" x14ac:dyDescent="0.3">
      <c r="A279" s="9" t="s">
        <v>143</v>
      </c>
      <c r="B279" s="19">
        <v>244</v>
      </c>
      <c r="C279" s="117"/>
      <c r="D279" s="117"/>
      <c r="E279" s="117"/>
      <c r="F279" s="117"/>
      <c r="G279" s="117"/>
    </row>
    <row r="280" spans="1:7" ht="17.399999999999999" x14ac:dyDescent="0.3">
      <c r="A280" s="22"/>
      <c r="B280" s="22"/>
      <c r="C280" s="22"/>
      <c r="D280" s="22"/>
      <c r="E280" s="22"/>
      <c r="F280" s="22"/>
      <c r="G280" s="22"/>
    </row>
    <row r="281" spans="1:7" ht="51.6" customHeight="1" x14ac:dyDescent="0.3">
      <c r="A281" s="110" t="s">
        <v>84</v>
      </c>
      <c r="B281" s="395" t="s">
        <v>158</v>
      </c>
      <c r="C281" s="395"/>
      <c r="D281" s="395" t="s">
        <v>120</v>
      </c>
      <c r="E281" s="395"/>
      <c r="F281" s="395" t="s">
        <v>159</v>
      </c>
      <c r="G281" s="395"/>
    </row>
    <row r="282" spans="1:7" ht="28.95" customHeight="1" x14ac:dyDescent="0.3">
      <c r="A282" s="110">
        <v>1</v>
      </c>
      <c r="B282" s="396">
        <v>2</v>
      </c>
      <c r="C282" s="397"/>
      <c r="D282" s="396">
        <v>3</v>
      </c>
      <c r="E282" s="397"/>
      <c r="F282" s="416">
        <v>4</v>
      </c>
      <c r="G282" s="417"/>
    </row>
    <row r="283" spans="1:7" ht="28.95" customHeight="1" x14ac:dyDescent="0.3">
      <c r="A283" s="13" t="s">
        <v>157</v>
      </c>
      <c r="B283" s="416"/>
      <c r="C283" s="417"/>
      <c r="D283" s="416"/>
      <c r="E283" s="417"/>
      <c r="F283" s="423">
        <f>'гос.задание на 2025-2026 год '!G31</f>
        <v>0</v>
      </c>
      <c r="G283" s="424"/>
    </row>
    <row r="284" spans="1:7" ht="28.95" customHeight="1" x14ac:dyDescent="0.3">
      <c r="A284" s="13" t="s">
        <v>118</v>
      </c>
      <c r="B284" s="416"/>
      <c r="C284" s="417"/>
      <c r="D284" s="416"/>
      <c r="E284" s="417"/>
      <c r="F284" s="423"/>
      <c r="G284" s="424"/>
    </row>
    <row r="285" spans="1:7" ht="17.399999999999999" x14ac:dyDescent="0.3">
      <c r="A285" s="114"/>
      <c r="B285" s="114"/>
      <c r="C285" s="114"/>
      <c r="D285" s="114"/>
      <c r="E285" s="114"/>
      <c r="F285" s="114"/>
      <c r="G285" s="114"/>
    </row>
    <row r="286" spans="1:7" ht="24.6" customHeight="1" x14ac:dyDescent="0.3">
      <c r="A286" s="408" t="s">
        <v>211</v>
      </c>
      <c r="B286" s="408"/>
      <c r="C286" s="408"/>
      <c r="D286" s="408"/>
      <c r="E286" s="408"/>
      <c r="F286" s="408"/>
      <c r="G286" s="408"/>
    </row>
    <row r="287" spans="1:7" ht="18" x14ac:dyDescent="0.3">
      <c r="A287" s="9"/>
    </row>
    <row r="288" spans="1:7" ht="18" x14ac:dyDescent="0.35">
      <c r="A288" s="9" t="s">
        <v>143</v>
      </c>
      <c r="B288" s="10">
        <v>244</v>
      </c>
    </row>
    <row r="289" spans="1:7" ht="17.399999999999999" x14ac:dyDescent="0.3">
      <c r="A289" s="8"/>
    </row>
    <row r="290" spans="1:7" ht="72.599999999999994" customHeight="1" x14ac:dyDescent="0.3">
      <c r="A290" s="110" t="s">
        <v>84</v>
      </c>
      <c r="B290" s="395" t="s">
        <v>119</v>
      </c>
      <c r="C290" s="395"/>
      <c r="D290" s="395" t="s">
        <v>120</v>
      </c>
      <c r="E290" s="395"/>
      <c r="F290" s="395" t="s">
        <v>183</v>
      </c>
      <c r="G290" s="395"/>
    </row>
    <row r="291" spans="1:7" ht="18" x14ac:dyDescent="0.3">
      <c r="A291" s="110">
        <v>1</v>
      </c>
      <c r="B291" s="396">
        <v>2</v>
      </c>
      <c r="C291" s="397"/>
      <c r="D291" s="396">
        <v>3</v>
      </c>
      <c r="E291" s="397"/>
      <c r="F291" s="416">
        <v>4</v>
      </c>
      <c r="G291" s="417"/>
    </row>
    <row r="292" spans="1:7" ht="18" x14ac:dyDescent="0.3">
      <c r="A292" s="13" t="s">
        <v>121</v>
      </c>
      <c r="B292" s="416"/>
      <c r="C292" s="417"/>
      <c r="D292" s="416"/>
      <c r="E292" s="417"/>
      <c r="F292" s="423">
        <f>'гос.задание на 2025-2026 год '!G34</f>
        <v>52875.37</v>
      </c>
      <c r="G292" s="424"/>
    </row>
    <row r="293" spans="1:7" ht="18" x14ac:dyDescent="0.3">
      <c r="A293" s="13" t="s">
        <v>122</v>
      </c>
      <c r="B293" s="416"/>
      <c r="C293" s="417"/>
      <c r="D293" s="416"/>
      <c r="E293" s="417"/>
      <c r="F293" s="423"/>
      <c r="G293" s="424"/>
    </row>
    <row r="294" spans="1:7" ht="18" x14ac:dyDescent="0.3">
      <c r="A294" s="13" t="s">
        <v>118</v>
      </c>
      <c r="B294" s="416"/>
      <c r="C294" s="417"/>
      <c r="D294" s="416"/>
      <c r="E294" s="417"/>
      <c r="F294" s="423"/>
      <c r="G294" s="424"/>
    </row>
    <row r="295" spans="1:7" ht="15" x14ac:dyDescent="0.3">
      <c r="A295" s="23"/>
    </row>
    <row r="296" spans="1:7" ht="17.399999999999999" x14ac:dyDescent="0.3">
      <c r="A296" s="408" t="s">
        <v>212</v>
      </c>
      <c r="B296" s="408"/>
      <c r="C296" s="408"/>
      <c r="D296" s="408"/>
      <c r="E296" s="408"/>
      <c r="F296" s="408"/>
      <c r="G296" s="408"/>
    </row>
    <row r="297" spans="1:7" ht="18" x14ac:dyDescent="0.3">
      <c r="A297" s="9"/>
    </row>
    <row r="298" spans="1:7" ht="18" x14ac:dyDescent="0.35">
      <c r="A298" s="9" t="s">
        <v>143</v>
      </c>
      <c r="B298" s="10">
        <v>244</v>
      </c>
    </row>
    <row r="299" spans="1:7" ht="17.399999999999999" x14ac:dyDescent="0.3">
      <c r="A299" s="8"/>
    </row>
    <row r="300" spans="1:7" ht="54.6" customHeight="1" x14ac:dyDescent="0.3">
      <c r="A300" s="110" t="s">
        <v>84</v>
      </c>
      <c r="B300" s="395" t="s">
        <v>123</v>
      </c>
      <c r="C300" s="395"/>
      <c r="D300" s="395" t="s">
        <v>91</v>
      </c>
      <c r="E300" s="395"/>
      <c r="F300" s="395" t="s">
        <v>183</v>
      </c>
      <c r="G300" s="395"/>
    </row>
    <row r="301" spans="1:7" ht="18" x14ac:dyDescent="0.3">
      <c r="A301" s="110">
        <v>1</v>
      </c>
      <c r="B301" s="396">
        <v>2</v>
      </c>
      <c r="C301" s="397"/>
      <c r="D301" s="396">
        <v>3</v>
      </c>
      <c r="E301" s="397"/>
      <c r="F301" s="396">
        <v>4</v>
      </c>
      <c r="G301" s="397"/>
    </row>
    <row r="302" spans="1:7" ht="18" x14ac:dyDescent="0.3">
      <c r="A302" s="13"/>
      <c r="B302" s="396"/>
      <c r="C302" s="397"/>
      <c r="D302" s="396"/>
      <c r="E302" s="397"/>
      <c r="F302" s="399">
        <f>'гос.задание на 2025-2026 год '!G37</f>
        <v>0</v>
      </c>
      <c r="G302" s="400"/>
    </row>
    <row r="303" spans="1:7" ht="18" x14ac:dyDescent="0.3">
      <c r="A303" s="13" t="s">
        <v>118</v>
      </c>
      <c r="B303" s="396"/>
      <c r="C303" s="397"/>
      <c r="D303" s="396"/>
      <c r="E303" s="397"/>
      <c r="F303" s="399"/>
      <c r="G303" s="400"/>
    </row>
    <row r="304" spans="1:7" ht="17.399999999999999" x14ac:dyDescent="0.3">
      <c r="A304" s="8"/>
    </row>
    <row r="305" spans="1:7" ht="17.399999999999999" x14ac:dyDescent="0.3">
      <c r="A305" s="408" t="s">
        <v>213</v>
      </c>
      <c r="B305" s="408"/>
      <c r="C305" s="408"/>
      <c r="D305" s="408"/>
      <c r="E305" s="408"/>
      <c r="F305" s="408"/>
      <c r="G305" s="408"/>
    </row>
    <row r="306" spans="1:7" ht="18" x14ac:dyDescent="0.3">
      <c r="A306" s="9"/>
    </row>
    <row r="307" spans="1:7" ht="18" x14ac:dyDescent="0.35">
      <c r="A307" s="9" t="s">
        <v>143</v>
      </c>
      <c r="B307" s="10" t="s">
        <v>303</v>
      </c>
    </row>
    <row r="308" spans="1:7" ht="17.399999999999999" x14ac:dyDescent="0.3">
      <c r="A308" s="8"/>
    </row>
    <row r="309" spans="1:7" ht="54.6" customHeight="1" x14ac:dyDescent="0.3">
      <c r="A309" s="110" t="s">
        <v>84</v>
      </c>
      <c r="B309" s="395" t="s">
        <v>124</v>
      </c>
      <c r="C309" s="395"/>
      <c r="D309" s="395" t="s">
        <v>125</v>
      </c>
      <c r="E309" s="395"/>
      <c r="F309" s="395" t="s">
        <v>92</v>
      </c>
      <c r="G309" s="395"/>
    </row>
    <row r="310" spans="1:7" ht="18" x14ac:dyDescent="0.3">
      <c r="A310" s="110">
        <v>1</v>
      </c>
      <c r="B310" s="396">
        <v>2</v>
      </c>
      <c r="C310" s="397"/>
      <c r="D310" s="396">
        <v>3</v>
      </c>
      <c r="E310" s="397"/>
      <c r="F310" s="396">
        <v>4</v>
      </c>
      <c r="G310" s="397"/>
    </row>
    <row r="311" spans="1:7" ht="54" x14ac:dyDescent="0.3">
      <c r="A311" s="13" t="s">
        <v>18</v>
      </c>
      <c r="B311" s="396"/>
      <c r="C311" s="397"/>
      <c r="D311" s="396"/>
      <c r="E311" s="397"/>
      <c r="F311" s="399">
        <f>'гос.задание на 2025-2026 год '!G40</f>
        <v>383613.87</v>
      </c>
      <c r="G311" s="400"/>
    </row>
    <row r="312" spans="1:7" ht="36" x14ac:dyDescent="0.3">
      <c r="A312" s="13" t="s">
        <v>19</v>
      </c>
      <c r="B312" s="396"/>
      <c r="C312" s="397"/>
      <c r="D312" s="396"/>
      <c r="E312" s="397"/>
      <c r="F312" s="399">
        <f>'гос.задание на 2025-2026 год '!G41</f>
        <v>0</v>
      </c>
      <c r="G312" s="400"/>
    </row>
    <row r="313" spans="1:7" ht="72" x14ac:dyDescent="0.3">
      <c r="A313" s="13" t="s">
        <v>20</v>
      </c>
      <c r="B313" s="396"/>
      <c r="C313" s="397"/>
      <c r="D313" s="396"/>
      <c r="E313" s="397"/>
      <c r="F313" s="399">
        <f>'гос.задание на 2025-2026 год '!G42</f>
        <v>66438.14</v>
      </c>
      <c r="G313" s="400"/>
    </row>
    <row r="314" spans="1:7" ht="72" x14ac:dyDescent="0.3">
      <c r="A314" s="13" t="s">
        <v>21</v>
      </c>
      <c r="B314" s="396"/>
      <c r="C314" s="397"/>
      <c r="D314" s="396"/>
      <c r="E314" s="397"/>
      <c r="F314" s="399">
        <f>'гос.задание на 2025-2026 год '!G43</f>
        <v>5469.16</v>
      </c>
      <c r="G314" s="400"/>
    </row>
    <row r="315" spans="1:7" ht="54" x14ac:dyDescent="0.3">
      <c r="A315" s="24" t="s">
        <v>22</v>
      </c>
      <c r="B315" s="396"/>
      <c r="C315" s="397"/>
      <c r="D315" s="396"/>
      <c r="E315" s="397"/>
      <c r="F315" s="399">
        <f>'гос.задание на 2025-2026 год '!G44</f>
        <v>33951.99</v>
      </c>
      <c r="G315" s="400"/>
    </row>
    <row r="316" spans="1:7" ht="54" x14ac:dyDescent="0.3">
      <c r="A316" s="24" t="s">
        <v>306</v>
      </c>
      <c r="B316" s="396"/>
      <c r="C316" s="397"/>
      <c r="D316" s="396"/>
      <c r="E316" s="397"/>
      <c r="F316" s="399">
        <f>'гос.задание на 2025-2026 год '!G45</f>
        <v>0</v>
      </c>
      <c r="G316" s="400"/>
    </row>
    <row r="317" spans="1:7" ht="18" x14ac:dyDescent="0.3">
      <c r="A317" s="25"/>
      <c r="B317" s="26"/>
      <c r="C317" s="26"/>
      <c r="D317" s="26"/>
      <c r="E317" s="26"/>
      <c r="F317" s="26"/>
      <c r="G317" s="26"/>
    </row>
    <row r="318" spans="1:7" ht="17.399999999999999" x14ac:dyDescent="0.3">
      <c r="A318" s="428" t="s">
        <v>214</v>
      </c>
      <c r="B318" s="428"/>
      <c r="C318" s="428"/>
      <c r="D318" s="428"/>
      <c r="E318" s="428"/>
      <c r="F318" s="428"/>
      <c r="G318" s="428"/>
    </row>
    <row r="319" spans="1:7" ht="17.399999999999999" x14ac:dyDescent="0.3">
      <c r="A319" s="118"/>
      <c r="B319" s="118"/>
      <c r="C319" s="118"/>
      <c r="D319" s="118"/>
      <c r="E319" s="118"/>
      <c r="F319" s="118"/>
      <c r="G319" s="118"/>
    </row>
    <row r="320" spans="1:7" ht="18" x14ac:dyDescent="0.35">
      <c r="A320" s="9" t="s">
        <v>143</v>
      </c>
      <c r="B320" s="10">
        <v>244</v>
      </c>
    </row>
    <row r="321" spans="1:7" ht="17.399999999999999" x14ac:dyDescent="0.3">
      <c r="A321" s="8"/>
    </row>
    <row r="322" spans="1:7" ht="49.05" customHeight="1" x14ac:dyDescent="0.3">
      <c r="A322" s="110" t="s">
        <v>84</v>
      </c>
      <c r="B322" s="395" t="s">
        <v>126</v>
      </c>
      <c r="C322" s="395"/>
      <c r="D322" s="395" t="s">
        <v>146</v>
      </c>
      <c r="E322" s="395"/>
      <c r="F322" s="395" t="s">
        <v>127</v>
      </c>
      <c r="G322" s="395"/>
    </row>
    <row r="323" spans="1:7" ht="18" x14ac:dyDescent="0.3">
      <c r="A323" s="110">
        <v>1</v>
      </c>
      <c r="B323" s="396">
        <v>2</v>
      </c>
      <c r="C323" s="397"/>
      <c r="D323" s="396">
        <v>3</v>
      </c>
      <c r="E323" s="397"/>
      <c r="F323" s="396">
        <v>4</v>
      </c>
      <c r="G323" s="397"/>
    </row>
    <row r="324" spans="1:7" ht="36" x14ac:dyDescent="0.3">
      <c r="A324" s="13" t="s">
        <v>128</v>
      </c>
      <c r="B324" s="396"/>
      <c r="C324" s="397"/>
      <c r="D324" s="396"/>
      <c r="E324" s="397"/>
      <c r="F324" s="399">
        <f>'гос.задание на 2025-2026 год '!G46</f>
        <v>0</v>
      </c>
      <c r="G324" s="400"/>
    </row>
    <row r="325" spans="1:7" ht="18" x14ac:dyDescent="0.3">
      <c r="A325" s="13" t="s">
        <v>116</v>
      </c>
      <c r="B325" s="396"/>
      <c r="C325" s="397"/>
      <c r="D325" s="396"/>
      <c r="E325" s="397"/>
      <c r="F325" s="399"/>
      <c r="G325" s="400"/>
    </row>
    <row r="326" spans="1:7" ht="18" x14ac:dyDescent="0.3">
      <c r="A326" s="27"/>
      <c r="B326" s="26"/>
      <c r="C326" s="26"/>
      <c r="D326" s="26"/>
      <c r="E326" s="26"/>
      <c r="F326" s="26"/>
      <c r="G326" s="26"/>
    </row>
    <row r="327" spans="1:7" ht="39" customHeight="1" x14ac:dyDescent="0.3">
      <c r="A327" s="427" t="s">
        <v>215</v>
      </c>
      <c r="B327" s="427"/>
      <c r="C327" s="427"/>
      <c r="D327" s="427"/>
      <c r="E327" s="427"/>
      <c r="F327" s="427"/>
      <c r="G327" s="427"/>
    </row>
    <row r="328" spans="1:7" ht="18" x14ac:dyDescent="0.3">
      <c r="A328" s="9"/>
    </row>
    <row r="329" spans="1:7" ht="18" x14ac:dyDescent="0.35">
      <c r="A329" s="9" t="s">
        <v>143</v>
      </c>
      <c r="B329" s="10">
        <v>243</v>
      </c>
    </row>
    <row r="330" spans="1:7" ht="17.399999999999999" x14ac:dyDescent="0.3">
      <c r="A330" s="8"/>
    </row>
    <row r="331" spans="1:7" ht="39.6" customHeight="1" x14ac:dyDescent="0.3">
      <c r="A331" s="395" t="s">
        <v>84</v>
      </c>
      <c r="B331" s="395"/>
      <c r="C331" s="395"/>
      <c r="D331" s="395" t="s">
        <v>129</v>
      </c>
      <c r="E331" s="395"/>
      <c r="F331" s="395" t="s">
        <v>130</v>
      </c>
      <c r="G331" s="395"/>
    </row>
    <row r="332" spans="1:7" ht="18" x14ac:dyDescent="0.35">
      <c r="A332" s="395">
        <v>1</v>
      </c>
      <c r="B332" s="395"/>
      <c r="C332" s="395"/>
      <c r="D332" s="410">
        <v>2</v>
      </c>
      <c r="E332" s="411"/>
      <c r="F332" s="410">
        <v>3</v>
      </c>
      <c r="G332" s="411"/>
    </row>
    <row r="333" spans="1:7" ht="43.2" customHeight="1" x14ac:dyDescent="0.35">
      <c r="A333" s="429" t="s">
        <v>161</v>
      </c>
      <c r="B333" s="429"/>
      <c r="C333" s="429"/>
      <c r="D333" s="430"/>
      <c r="E333" s="431"/>
      <c r="F333" s="432">
        <f>'гос.задание на 2025-2026 год '!G48</f>
        <v>0</v>
      </c>
      <c r="G333" s="433"/>
    </row>
    <row r="334" spans="1:7" ht="18" x14ac:dyDescent="0.3">
      <c r="A334" s="404" t="s">
        <v>118</v>
      </c>
      <c r="B334" s="405"/>
      <c r="C334" s="406"/>
      <c r="D334" s="430"/>
      <c r="E334" s="431"/>
      <c r="F334" s="414"/>
      <c r="G334" s="415"/>
    </row>
    <row r="335" spans="1:7" ht="18" x14ac:dyDescent="0.3">
      <c r="A335" s="28"/>
      <c r="B335" s="28"/>
      <c r="C335" s="28"/>
      <c r="D335" s="17"/>
      <c r="E335" s="17"/>
      <c r="F335" s="17"/>
      <c r="G335" s="17"/>
    </row>
    <row r="336" spans="1:7" ht="18" x14ac:dyDescent="0.35">
      <c r="A336" s="9" t="s">
        <v>143</v>
      </c>
      <c r="B336" s="10">
        <v>244</v>
      </c>
    </row>
    <row r="337" spans="1:7" ht="17.399999999999999" x14ac:dyDescent="0.3">
      <c r="A337" s="8"/>
    </row>
    <row r="338" spans="1:7" ht="43.8" customHeight="1" x14ac:dyDescent="0.3">
      <c r="A338" s="395" t="s">
        <v>84</v>
      </c>
      <c r="B338" s="395"/>
      <c r="C338" s="395"/>
      <c r="D338" s="395" t="s">
        <v>129</v>
      </c>
      <c r="E338" s="395"/>
      <c r="F338" s="395" t="s">
        <v>130</v>
      </c>
      <c r="G338" s="395"/>
    </row>
    <row r="339" spans="1:7" ht="18" x14ac:dyDescent="0.35">
      <c r="A339" s="395">
        <v>1</v>
      </c>
      <c r="B339" s="395"/>
      <c r="C339" s="395"/>
      <c r="D339" s="410">
        <v>2</v>
      </c>
      <c r="E339" s="411"/>
      <c r="F339" s="410">
        <v>3</v>
      </c>
      <c r="G339" s="411"/>
    </row>
    <row r="340" spans="1:7" ht="34.200000000000003" customHeight="1" x14ac:dyDescent="0.35">
      <c r="A340" s="429" t="s">
        <v>131</v>
      </c>
      <c r="B340" s="429"/>
      <c r="C340" s="429"/>
      <c r="D340" s="430"/>
      <c r="E340" s="431"/>
      <c r="F340" s="432">
        <f>'гос.задание на 2025-2026 год '!G49</f>
        <v>96896.49</v>
      </c>
      <c r="G340" s="433"/>
    </row>
    <row r="341" spans="1:7" ht="34.200000000000003" customHeight="1" x14ac:dyDescent="0.3">
      <c r="A341" s="429" t="s">
        <v>132</v>
      </c>
      <c r="B341" s="429"/>
      <c r="C341" s="429"/>
      <c r="D341" s="430"/>
      <c r="E341" s="431"/>
      <c r="F341" s="414"/>
      <c r="G341" s="415"/>
    </row>
    <row r="342" spans="1:7" ht="34.200000000000003" customHeight="1" x14ac:dyDescent="0.3">
      <c r="A342" s="429" t="s">
        <v>133</v>
      </c>
      <c r="B342" s="429"/>
      <c r="C342" s="429"/>
      <c r="D342" s="430"/>
      <c r="E342" s="431"/>
      <c r="F342" s="414"/>
      <c r="G342" s="415"/>
    </row>
    <row r="343" spans="1:7" ht="34.200000000000003" customHeight="1" x14ac:dyDescent="0.3">
      <c r="A343" s="429" t="s">
        <v>134</v>
      </c>
      <c r="B343" s="429"/>
      <c r="C343" s="429"/>
      <c r="D343" s="430"/>
      <c r="E343" s="431"/>
      <c r="F343" s="414"/>
      <c r="G343" s="415"/>
    </row>
    <row r="344" spans="1:7" ht="18" x14ac:dyDescent="0.3">
      <c r="A344" s="404" t="s">
        <v>118</v>
      </c>
      <c r="B344" s="405"/>
      <c r="C344" s="406"/>
      <c r="D344" s="430"/>
      <c r="E344" s="431"/>
      <c r="F344" s="414"/>
      <c r="G344" s="415"/>
    </row>
    <row r="345" spans="1:7" ht="18" x14ac:dyDescent="0.3">
      <c r="A345" s="29"/>
    </row>
    <row r="346" spans="1:7" ht="17.399999999999999" x14ac:dyDescent="0.3">
      <c r="A346" s="408" t="s">
        <v>216</v>
      </c>
      <c r="B346" s="408"/>
      <c r="C346" s="408"/>
      <c r="D346" s="408"/>
      <c r="E346" s="408"/>
      <c r="F346" s="408"/>
      <c r="G346" s="408"/>
    </row>
    <row r="347" spans="1:7" ht="18" x14ac:dyDescent="0.3">
      <c r="A347" s="9"/>
    </row>
    <row r="348" spans="1:7" ht="18" x14ac:dyDescent="0.35">
      <c r="A348" s="9" t="s">
        <v>143</v>
      </c>
      <c r="B348" s="10">
        <v>243</v>
      </c>
    </row>
    <row r="349" spans="1:7" ht="17.399999999999999" x14ac:dyDescent="0.3">
      <c r="A349" s="8"/>
    </row>
    <row r="350" spans="1:7" ht="28.95" customHeight="1" x14ac:dyDescent="0.3">
      <c r="A350" s="395" t="s">
        <v>84</v>
      </c>
      <c r="B350" s="395"/>
      <c r="C350" s="395"/>
      <c r="D350" s="395" t="s">
        <v>135</v>
      </c>
      <c r="E350" s="395"/>
      <c r="F350" s="395" t="s">
        <v>136</v>
      </c>
      <c r="G350" s="395"/>
    </row>
    <row r="351" spans="1:7" ht="18" x14ac:dyDescent="0.35">
      <c r="A351" s="396">
        <v>1</v>
      </c>
      <c r="B351" s="403"/>
      <c r="C351" s="397"/>
      <c r="D351" s="410">
        <v>2</v>
      </c>
      <c r="E351" s="411"/>
      <c r="F351" s="410">
        <v>3</v>
      </c>
      <c r="G351" s="411"/>
    </row>
    <row r="352" spans="1:7" ht="38.4" customHeight="1" x14ac:dyDescent="0.35">
      <c r="A352" s="404" t="s">
        <v>160</v>
      </c>
      <c r="B352" s="405"/>
      <c r="C352" s="406"/>
      <c r="D352" s="430"/>
      <c r="E352" s="431"/>
      <c r="F352" s="432">
        <f>'гос.задание на 2025-2026 год '!G54</f>
        <v>0</v>
      </c>
      <c r="G352" s="433"/>
    </row>
    <row r="353" spans="1:7" ht="18" x14ac:dyDescent="0.3">
      <c r="A353" s="404" t="s">
        <v>118</v>
      </c>
      <c r="B353" s="405"/>
      <c r="C353" s="406"/>
      <c r="D353" s="430"/>
      <c r="E353" s="431"/>
      <c r="F353" s="414"/>
      <c r="G353" s="415"/>
    </row>
    <row r="354" spans="1:7" ht="18" x14ac:dyDescent="0.3">
      <c r="A354" s="28"/>
      <c r="B354" s="28"/>
      <c r="C354" s="28"/>
      <c r="D354" s="17"/>
      <c r="E354" s="17"/>
      <c r="F354" s="17"/>
      <c r="G354" s="17"/>
    </row>
    <row r="355" spans="1:7" ht="18" x14ac:dyDescent="0.35">
      <c r="A355" s="9" t="s">
        <v>143</v>
      </c>
      <c r="B355" s="10">
        <v>244</v>
      </c>
    </row>
    <row r="356" spans="1:7" ht="17.399999999999999" x14ac:dyDescent="0.3">
      <c r="A356" s="8"/>
    </row>
    <row r="357" spans="1:7" ht="30" customHeight="1" x14ac:dyDescent="0.3">
      <c r="A357" s="395" t="s">
        <v>84</v>
      </c>
      <c r="B357" s="395"/>
      <c r="C357" s="395"/>
      <c r="D357" s="395" t="s">
        <v>135</v>
      </c>
      <c r="E357" s="395"/>
      <c r="F357" s="395" t="s">
        <v>136</v>
      </c>
      <c r="G357" s="395"/>
    </row>
    <row r="358" spans="1:7" ht="18" x14ac:dyDescent="0.35">
      <c r="A358" s="396">
        <v>1</v>
      </c>
      <c r="B358" s="403"/>
      <c r="C358" s="397"/>
      <c r="D358" s="410">
        <v>2</v>
      </c>
      <c r="E358" s="411"/>
      <c r="F358" s="410">
        <v>3</v>
      </c>
      <c r="G358" s="411"/>
    </row>
    <row r="359" spans="1:7" ht="18" x14ac:dyDescent="0.35">
      <c r="A359" s="404" t="s">
        <v>137</v>
      </c>
      <c r="B359" s="405"/>
      <c r="C359" s="406"/>
      <c r="D359" s="430"/>
      <c r="E359" s="431"/>
      <c r="F359" s="432">
        <f>'гос.задание на 2025-2026 год '!G55</f>
        <v>228948.39</v>
      </c>
      <c r="G359" s="433"/>
    </row>
    <row r="360" spans="1:7" ht="18" x14ac:dyDescent="0.3">
      <c r="A360" s="404" t="s">
        <v>138</v>
      </c>
      <c r="B360" s="405"/>
      <c r="C360" s="406"/>
      <c r="D360" s="430"/>
      <c r="E360" s="431"/>
      <c r="F360" s="414"/>
      <c r="G360" s="415"/>
    </row>
    <row r="361" spans="1:7" ht="18" x14ac:dyDescent="0.3">
      <c r="A361" s="404" t="s">
        <v>139</v>
      </c>
      <c r="B361" s="405"/>
      <c r="C361" s="406"/>
      <c r="D361" s="430"/>
      <c r="E361" s="431"/>
      <c r="F361" s="414"/>
      <c r="G361" s="415"/>
    </row>
    <row r="362" spans="1:7" ht="18" x14ac:dyDescent="0.3">
      <c r="A362" s="404" t="s">
        <v>118</v>
      </c>
      <c r="B362" s="405"/>
      <c r="C362" s="406"/>
      <c r="D362" s="430"/>
      <c r="E362" s="431"/>
      <c r="F362" s="414"/>
      <c r="G362" s="415"/>
    </row>
    <row r="363" spans="1:7" ht="17.399999999999999" x14ac:dyDescent="0.3">
      <c r="A363" s="8"/>
    </row>
    <row r="364" spans="1:7" ht="17.399999999999999" x14ac:dyDescent="0.3">
      <c r="A364" s="408" t="s">
        <v>217</v>
      </c>
      <c r="B364" s="408"/>
      <c r="C364" s="408"/>
      <c r="D364" s="408"/>
      <c r="E364" s="408"/>
      <c r="F364" s="408"/>
      <c r="G364" s="408"/>
    </row>
    <row r="365" spans="1:7" ht="18" x14ac:dyDescent="0.3">
      <c r="A365" s="9"/>
    </row>
    <row r="366" spans="1:7" ht="18" x14ac:dyDescent="0.35">
      <c r="A366" s="9" t="s">
        <v>143</v>
      </c>
      <c r="B366" s="10">
        <v>244</v>
      </c>
    </row>
    <row r="367" spans="1:7" ht="17.399999999999999" x14ac:dyDescent="0.3">
      <c r="A367" s="8"/>
    </row>
    <row r="368" spans="1:7" ht="36" customHeight="1" x14ac:dyDescent="0.3">
      <c r="A368" s="396" t="s">
        <v>84</v>
      </c>
      <c r="B368" s="397"/>
      <c r="C368" s="396" t="s">
        <v>135</v>
      </c>
      <c r="D368" s="397"/>
      <c r="E368" s="396" t="s">
        <v>136</v>
      </c>
      <c r="F368" s="403"/>
      <c r="G368" s="397"/>
    </row>
    <row r="369" spans="1:7" ht="18" x14ac:dyDescent="0.35">
      <c r="A369" s="396">
        <v>1</v>
      </c>
      <c r="B369" s="397"/>
      <c r="C369" s="396">
        <v>2</v>
      </c>
      <c r="D369" s="397"/>
      <c r="E369" s="410">
        <v>3</v>
      </c>
      <c r="F369" s="434"/>
      <c r="G369" s="411"/>
    </row>
    <row r="370" spans="1:7" ht="18" x14ac:dyDescent="0.35">
      <c r="A370" s="404" t="s">
        <v>25</v>
      </c>
      <c r="B370" s="406"/>
      <c r="C370" s="396"/>
      <c r="D370" s="397"/>
      <c r="E370" s="432">
        <f>'гос.задание на 2025-2026 год '!G56</f>
        <v>0</v>
      </c>
      <c r="F370" s="435"/>
      <c r="G370" s="433"/>
    </row>
    <row r="371" spans="1:7" ht="18" x14ac:dyDescent="0.3">
      <c r="A371" s="404" t="s">
        <v>118</v>
      </c>
      <c r="B371" s="406"/>
      <c r="C371" s="396"/>
      <c r="D371" s="397"/>
      <c r="E371" s="414"/>
      <c r="F371" s="436"/>
      <c r="G371" s="415"/>
    </row>
    <row r="372" spans="1:7" ht="15" x14ac:dyDescent="0.3">
      <c r="A372" s="23"/>
    </row>
    <row r="373" spans="1:7" ht="43.2" customHeight="1" x14ac:dyDescent="0.3">
      <c r="A373" s="409" t="s">
        <v>218</v>
      </c>
      <c r="B373" s="409"/>
      <c r="C373" s="409"/>
      <c r="D373" s="409"/>
      <c r="E373" s="409"/>
      <c r="F373" s="409"/>
      <c r="G373" s="409"/>
    </row>
    <row r="374" spans="1:7" ht="18" x14ac:dyDescent="0.3">
      <c r="A374" s="29"/>
    </row>
    <row r="375" spans="1:7" ht="18" x14ac:dyDescent="0.35">
      <c r="A375" s="9" t="s">
        <v>143</v>
      </c>
      <c r="B375" s="10">
        <v>244</v>
      </c>
    </row>
    <row r="376" spans="1:7" ht="17.399999999999999" x14ac:dyDescent="0.3">
      <c r="A376" s="8"/>
    </row>
    <row r="377" spans="1:7" ht="54.6" customHeight="1" x14ac:dyDescent="0.3">
      <c r="A377" s="110" t="s">
        <v>84</v>
      </c>
      <c r="B377" s="395" t="s">
        <v>140</v>
      </c>
      <c r="C377" s="395"/>
      <c r="D377" s="395" t="s">
        <v>141</v>
      </c>
      <c r="E377" s="395"/>
      <c r="F377" s="395" t="s">
        <v>147</v>
      </c>
      <c r="G377" s="395"/>
    </row>
    <row r="378" spans="1:7" ht="18" x14ac:dyDescent="0.3">
      <c r="A378" s="110">
        <v>1</v>
      </c>
      <c r="B378" s="396">
        <v>2</v>
      </c>
      <c r="C378" s="397"/>
      <c r="D378" s="396">
        <v>3</v>
      </c>
      <c r="E378" s="397"/>
      <c r="F378" s="396">
        <v>4</v>
      </c>
      <c r="G378" s="397"/>
    </row>
    <row r="379" spans="1:7" ht="18" x14ac:dyDescent="0.3">
      <c r="A379" s="110"/>
      <c r="B379" s="396"/>
      <c r="C379" s="397"/>
      <c r="D379" s="396"/>
      <c r="E379" s="397"/>
      <c r="F379" s="396"/>
      <c r="G379" s="397"/>
    </row>
    <row r="380" spans="1:7" ht="18" x14ac:dyDescent="0.3">
      <c r="A380" s="116" t="s">
        <v>243</v>
      </c>
      <c r="B380" s="396"/>
      <c r="C380" s="397"/>
      <c r="D380" s="396"/>
      <c r="E380" s="397"/>
      <c r="F380" s="399">
        <f>'гос.задание на 2025-2026 год '!G82</f>
        <v>0</v>
      </c>
      <c r="G380" s="397"/>
    </row>
    <row r="381" spans="1:7" ht="18" x14ac:dyDescent="0.3">
      <c r="A381" s="116"/>
      <c r="B381" s="396"/>
      <c r="C381" s="397"/>
      <c r="D381" s="396"/>
      <c r="E381" s="397"/>
      <c r="F381" s="396"/>
      <c r="G381" s="397"/>
    </row>
    <row r="382" spans="1:7" ht="18" x14ac:dyDescent="0.3">
      <c r="A382" s="116" t="s">
        <v>244</v>
      </c>
      <c r="B382" s="396"/>
      <c r="C382" s="397"/>
      <c r="D382" s="396"/>
      <c r="E382" s="397"/>
      <c r="F382" s="399">
        <f>'гос.задание на 2025-2026 год '!G89</f>
        <v>0</v>
      </c>
      <c r="G382" s="397"/>
    </row>
    <row r="383" spans="1:7" ht="17.399999999999999" x14ac:dyDescent="0.3">
      <c r="A383" s="8"/>
    </row>
    <row r="384" spans="1:7" ht="17.399999999999999" x14ac:dyDescent="0.3">
      <c r="A384" s="408" t="s">
        <v>219</v>
      </c>
      <c r="B384" s="408"/>
      <c r="C384" s="408"/>
      <c r="D384" s="408"/>
      <c r="E384" s="408"/>
      <c r="F384" s="408"/>
      <c r="G384" s="408"/>
    </row>
    <row r="385" spans="1:7" ht="18" x14ac:dyDescent="0.3">
      <c r="A385" s="9"/>
    </row>
    <row r="386" spans="1:7" ht="18" x14ac:dyDescent="0.35">
      <c r="A386" s="9" t="s">
        <v>143</v>
      </c>
      <c r="B386" s="10">
        <v>244</v>
      </c>
    </row>
    <row r="387" spans="1:7" ht="17.399999999999999" x14ac:dyDescent="0.3">
      <c r="A387" s="8"/>
    </row>
    <row r="388" spans="1:7" ht="54.6" customHeight="1" x14ac:dyDescent="0.3">
      <c r="A388" s="110" t="s">
        <v>84</v>
      </c>
      <c r="B388" s="395" t="s">
        <v>140</v>
      </c>
      <c r="C388" s="395"/>
      <c r="D388" s="395" t="s">
        <v>141</v>
      </c>
      <c r="E388" s="395"/>
      <c r="F388" s="395" t="s">
        <v>148</v>
      </c>
      <c r="G388" s="395"/>
    </row>
    <row r="389" spans="1:7" ht="18" x14ac:dyDescent="0.3">
      <c r="A389" s="110">
        <v>1</v>
      </c>
      <c r="B389" s="396">
        <v>2</v>
      </c>
      <c r="C389" s="397"/>
      <c r="D389" s="396">
        <v>3</v>
      </c>
      <c r="E389" s="397"/>
      <c r="F389" s="396">
        <v>4</v>
      </c>
      <c r="G389" s="397"/>
    </row>
    <row r="390" spans="1:7" ht="36" x14ac:dyDescent="0.3">
      <c r="A390" s="13" t="s">
        <v>142</v>
      </c>
      <c r="B390" s="396"/>
      <c r="C390" s="397"/>
      <c r="D390" s="396"/>
      <c r="E390" s="397"/>
      <c r="F390" s="399">
        <f>'гос.задание на 2025-2026 год '!G95</f>
        <v>0</v>
      </c>
      <c r="G390" s="400"/>
    </row>
    <row r="391" spans="1:7" ht="18" x14ac:dyDescent="0.3">
      <c r="A391" s="13" t="s">
        <v>118</v>
      </c>
      <c r="B391" s="396"/>
      <c r="C391" s="397"/>
      <c r="D391" s="396"/>
      <c r="E391" s="397"/>
      <c r="F391" s="399"/>
      <c r="G391" s="400"/>
    </row>
    <row r="392" spans="1:7" ht="17.399999999999999" x14ac:dyDescent="0.3">
      <c r="A392" s="8"/>
    </row>
    <row r="393" spans="1:7" ht="17.399999999999999" x14ac:dyDescent="0.3">
      <c r="A393" s="408" t="s">
        <v>245</v>
      </c>
      <c r="B393" s="408"/>
      <c r="C393" s="408"/>
      <c r="D393" s="408"/>
      <c r="E393" s="408"/>
      <c r="F393" s="408"/>
      <c r="G393" s="408"/>
    </row>
    <row r="394" spans="1:7" ht="18" x14ac:dyDescent="0.3">
      <c r="A394" s="9"/>
    </row>
    <row r="395" spans="1:7" ht="18" x14ac:dyDescent="0.35">
      <c r="A395" s="9" t="s">
        <v>143</v>
      </c>
      <c r="B395" s="10">
        <v>244</v>
      </c>
    </row>
    <row r="396" spans="1:7" ht="17.399999999999999" x14ac:dyDescent="0.3">
      <c r="A396" s="8"/>
    </row>
    <row r="397" spans="1:7" ht="18" x14ac:dyDescent="0.3">
      <c r="A397" s="110" t="s">
        <v>84</v>
      </c>
      <c r="B397" s="395" t="s">
        <v>140</v>
      </c>
      <c r="C397" s="395"/>
      <c r="D397" s="395" t="s">
        <v>141</v>
      </c>
      <c r="E397" s="395"/>
      <c r="F397" s="395" t="s">
        <v>148</v>
      </c>
      <c r="G397" s="395"/>
    </row>
    <row r="398" spans="1:7" ht="18" x14ac:dyDescent="0.3">
      <c r="A398" s="110">
        <v>1</v>
      </c>
      <c r="B398" s="396">
        <v>2</v>
      </c>
      <c r="C398" s="397"/>
      <c r="D398" s="396">
        <v>3</v>
      </c>
      <c r="E398" s="397"/>
      <c r="F398" s="396">
        <v>4</v>
      </c>
      <c r="G398" s="397"/>
    </row>
    <row r="399" spans="1:7" ht="18" x14ac:dyDescent="0.3">
      <c r="A399" s="13"/>
      <c r="B399" s="396"/>
      <c r="C399" s="397"/>
      <c r="D399" s="396"/>
      <c r="E399" s="397"/>
      <c r="F399" s="399">
        <f>'гос.задание на 2025-2026 год '!G96</f>
        <v>0</v>
      </c>
      <c r="G399" s="400"/>
    </row>
    <row r="400" spans="1:7" ht="18" x14ac:dyDescent="0.3">
      <c r="A400" s="13" t="s">
        <v>118</v>
      </c>
      <c r="B400" s="396"/>
      <c r="C400" s="397"/>
      <c r="D400" s="396"/>
      <c r="E400" s="397"/>
      <c r="F400" s="399"/>
      <c r="G400" s="400"/>
    </row>
    <row r="401" spans="1:7" ht="17.399999999999999" x14ac:dyDescent="0.3">
      <c r="A401" s="8"/>
    </row>
    <row r="402" spans="1:7" ht="31.95" customHeight="1" x14ac:dyDescent="0.3">
      <c r="A402" s="409" t="s">
        <v>220</v>
      </c>
      <c r="B402" s="409"/>
      <c r="C402" s="409"/>
      <c r="D402" s="409"/>
      <c r="E402" s="409"/>
      <c r="F402" s="409"/>
      <c r="G402" s="409"/>
    </row>
    <row r="403" spans="1:7" ht="18" x14ac:dyDescent="0.3">
      <c r="A403" s="9"/>
    </row>
    <row r="404" spans="1:7" ht="18" x14ac:dyDescent="0.35">
      <c r="A404" s="9" t="s">
        <v>143</v>
      </c>
      <c r="B404" s="10">
        <v>244</v>
      </c>
    </row>
    <row r="405" spans="1:7" ht="17.399999999999999" x14ac:dyDescent="0.3">
      <c r="A405" s="8"/>
    </row>
    <row r="406" spans="1:7" ht="54.6" customHeight="1" x14ac:dyDescent="0.3">
      <c r="A406" s="110" t="s">
        <v>84</v>
      </c>
      <c r="B406" s="395" t="s">
        <v>140</v>
      </c>
      <c r="C406" s="395"/>
      <c r="D406" s="395" t="s">
        <v>141</v>
      </c>
      <c r="E406" s="395"/>
      <c r="F406" s="395" t="s">
        <v>148</v>
      </c>
      <c r="G406" s="395"/>
    </row>
    <row r="407" spans="1:7" ht="18" x14ac:dyDescent="0.3">
      <c r="A407" s="110">
        <v>1</v>
      </c>
      <c r="B407" s="396">
        <v>2</v>
      </c>
      <c r="C407" s="397"/>
      <c r="D407" s="396">
        <v>3</v>
      </c>
      <c r="E407" s="397"/>
      <c r="F407" s="396">
        <v>4</v>
      </c>
      <c r="G407" s="397"/>
    </row>
    <row r="408" spans="1:7" ht="18" x14ac:dyDescent="0.3">
      <c r="A408" s="13"/>
      <c r="B408" s="416"/>
      <c r="C408" s="417"/>
      <c r="D408" s="416"/>
      <c r="E408" s="417"/>
      <c r="F408" s="423"/>
      <c r="G408" s="424"/>
    </row>
    <row r="409" spans="1:7" ht="18" x14ac:dyDescent="0.3">
      <c r="A409" s="13" t="s">
        <v>232</v>
      </c>
      <c r="B409" s="416"/>
      <c r="C409" s="417"/>
      <c r="D409" s="416"/>
      <c r="E409" s="417"/>
      <c r="F409" s="423">
        <f>'гос.задание на 2025-2026 год '!G99</f>
        <v>0</v>
      </c>
      <c r="G409" s="424"/>
    </row>
    <row r="410" spans="1:7" ht="18" x14ac:dyDescent="0.3">
      <c r="A410" s="13"/>
      <c r="B410" s="416"/>
      <c r="C410" s="417"/>
      <c r="D410" s="416"/>
      <c r="E410" s="417"/>
      <c r="F410" s="423"/>
      <c r="G410" s="424"/>
    </row>
    <row r="411" spans="1:7" ht="18" x14ac:dyDescent="0.3">
      <c r="A411" s="13" t="s">
        <v>233</v>
      </c>
      <c r="B411" s="416"/>
      <c r="C411" s="417"/>
      <c r="D411" s="416"/>
      <c r="E411" s="417"/>
      <c r="F411" s="423">
        <f>'гос.задание на 2025-2026 год '!G100</f>
        <v>0</v>
      </c>
      <c r="G411" s="424"/>
    </row>
    <row r="412" spans="1:7" ht="18" x14ac:dyDescent="0.3">
      <c r="A412" s="13"/>
      <c r="B412" s="416"/>
      <c r="C412" s="417"/>
      <c r="D412" s="416"/>
      <c r="E412" s="417"/>
      <c r="F412" s="423"/>
      <c r="G412" s="424"/>
    </row>
    <row r="413" spans="1:7" ht="18" x14ac:dyDescent="0.3">
      <c r="A413" s="13" t="s">
        <v>234</v>
      </c>
      <c r="B413" s="416"/>
      <c r="C413" s="417"/>
      <c r="D413" s="416"/>
      <c r="E413" s="417"/>
      <c r="F413" s="423">
        <f>'гос.задание на 2025-2026 год '!G101</f>
        <v>0</v>
      </c>
      <c r="G413" s="424"/>
    </row>
    <row r="414" spans="1:7" ht="18" x14ac:dyDescent="0.3">
      <c r="A414" s="13"/>
      <c r="B414" s="416"/>
      <c r="C414" s="417"/>
      <c r="D414" s="416"/>
      <c r="E414" s="417"/>
      <c r="F414" s="423"/>
      <c r="G414" s="424"/>
    </row>
    <row r="415" spans="1:7" ht="18" x14ac:dyDescent="0.3">
      <c r="A415" s="13" t="s">
        <v>235</v>
      </c>
      <c r="B415" s="416"/>
      <c r="C415" s="417"/>
      <c r="D415" s="416"/>
      <c r="E415" s="417"/>
      <c r="F415" s="423">
        <f>'гос.задание на 2025-2026 год '!G102</f>
        <v>0</v>
      </c>
      <c r="G415" s="424"/>
    </row>
    <row r="416" spans="1:7" ht="18" x14ac:dyDescent="0.3">
      <c r="A416" s="13"/>
      <c r="B416" s="416"/>
      <c r="C416" s="417"/>
      <c r="D416" s="416"/>
      <c r="E416" s="417"/>
      <c r="F416" s="423"/>
      <c r="G416" s="424"/>
    </row>
    <row r="417" spans="1:7" ht="18" x14ac:dyDescent="0.3">
      <c r="A417" s="13" t="s">
        <v>236</v>
      </c>
      <c r="B417" s="416"/>
      <c r="C417" s="417"/>
      <c r="D417" s="416"/>
      <c r="E417" s="417"/>
      <c r="F417" s="423">
        <f>'гос.задание на 2025-2026 год '!G105</f>
        <v>0</v>
      </c>
      <c r="G417" s="424"/>
    </row>
    <row r="418" spans="1:7" ht="18" x14ac:dyDescent="0.3">
      <c r="A418" s="13"/>
      <c r="B418" s="416"/>
      <c r="C418" s="417"/>
      <c r="D418" s="416"/>
      <c r="E418" s="417"/>
      <c r="F418" s="423"/>
      <c r="G418" s="424"/>
    </row>
    <row r="419" spans="1:7" ht="18" x14ac:dyDescent="0.3">
      <c r="A419" s="13" t="s">
        <v>237</v>
      </c>
      <c r="B419" s="416"/>
      <c r="C419" s="417"/>
      <c r="D419" s="416"/>
      <c r="E419" s="417"/>
      <c r="F419" s="423">
        <f>'гос.задание на 2025-2026 год '!G106</f>
        <v>10300</v>
      </c>
      <c r="G419" s="424"/>
    </row>
    <row r="420" spans="1:7" ht="18" x14ac:dyDescent="0.3">
      <c r="A420" s="13"/>
      <c r="B420" s="416"/>
      <c r="C420" s="417"/>
      <c r="D420" s="416"/>
      <c r="E420" s="417"/>
      <c r="F420" s="423"/>
      <c r="G420" s="424"/>
    </row>
    <row r="421" spans="1:7" ht="18" x14ac:dyDescent="0.3">
      <c r="A421" s="13" t="s">
        <v>290</v>
      </c>
      <c r="B421" s="416"/>
      <c r="C421" s="417"/>
      <c r="D421" s="416"/>
      <c r="E421" s="417"/>
      <c r="F421" s="423">
        <f>'гос.задание на 2025-2026 год '!G106</f>
        <v>10300</v>
      </c>
      <c r="G421" s="424"/>
    </row>
    <row r="422" spans="1:7" ht="18" x14ac:dyDescent="0.3">
      <c r="A422" s="13"/>
      <c r="B422" s="210"/>
      <c r="C422" s="211"/>
      <c r="D422" s="210"/>
      <c r="E422" s="211"/>
      <c r="F422" s="212"/>
      <c r="G422" s="213"/>
    </row>
    <row r="423" spans="1:7" ht="18" x14ac:dyDescent="0.3">
      <c r="A423" s="13" t="s">
        <v>238</v>
      </c>
      <c r="B423" s="416"/>
      <c r="C423" s="417"/>
      <c r="D423" s="416"/>
      <c r="E423" s="417"/>
      <c r="F423" s="423">
        <f>'гос.задание на 2025-2026 год '!G108</f>
        <v>0</v>
      </c>
      <c r="G423" s="424"/>
    </row>
    <row r="424" spans="1:7" ht="18" x14ac:dyDescent="0.3">
      <c r="A424" s="15"/>
      <c r="B424" s="16"/>
      <c r="C424" s="16"/>
      <c r="D424" s="16"/>
      <c r="E424" s="16"/>
      <c r="F424" s="82"/>
      <c r="G424" s="82"/>
    </row>
    <row r="425" spans="1:7" ht="17.399999999999999" x14ac:dyDescent="0.3">
      <c r="A425" s="437" t="s">
        <v>291</v>
      </c>
      <c r="B425" s="437"/>
      <c r="C425" s="437"/>
      <c r="D425" s="437"/>
      <c r="E425" s="437"/>
      <c r="F425" s="437"/>
      <c r="G425" s="437"/>
    </row>
    <row r="426" spans="1:7" ht="17.399999999999999" x14ac:dyDescent="0.3">
      <c r="A426" s="214"/>
      <c r="B426" s="214"/>
      <c r="C426" s="214"/>
      <c r="D426" s="214"/>
      <c r="E426" s="214"/>
      <c r="F426" s="214"/>
      <c r="G426" s="214"/>
    </row>
    <row r="427" spans="1:7" ht="18" x14ac:dyDescent="0.35">
      <c r="A427" s="9" t="s">
        <v>143</v>
      </c>
      <c r="B427" s="10">
        <v>244</v>
      </c>
    </row>
    <row r="428" spans="1:7" ht="17.399999999999999" x14ac:dyDescent="0.3">
      <c r="A428" s="214"/>
      <c r="B428" s="214"/>
      <c r="C428" s="214"/>
      <c r="D428" s="214"/>
      <c r="E428" s="214"/>
      <c r="F428" s="214"/>
      <c r="G428" s="214"/>
    </row>
    <row r="429" spans="1:7" ht="18" x14ac:dyDescent="0.3">
      <c r="A429" s="215" t="s">
        <v>84</v>
      </c>
      <c r="B429" s="395" t="s">
        <v>140</v>
      </c>
      <c r="C429" s="395"/>
      <c r="D429" s="395" t="s">
        <v>141</v>
      </c>
      <c r="E429" s="395"/>
      <c r="F429" s="395" t="s">
        <v>148</v>
      </c>
      <c r="G429" s="395"/>
    </row>
    <row r="430" spans="1:7" ht="18" x14ac:dyDescent="0.3">
      <c r="A430" s="215">
        <v>1</v>
      </c>
      <c r="B430" s="396">
        <v>2</v>
      </c>
      <c r="C430" s="397"/>
      <c r="D430" s="396">
        <v>3</v>
      </c>
      <c r="E430" s="397"/>
      <c r="F430" s="396">
        <v>4</v>
      </c>
      <c r="G430" s="397"/>
    </row>
    <row r="431" spans="1:7" ht="18" x14ac:dyDescent="0.3">
      <c r="A431" s="13"/>
      <c r="B431" s="416"/>
      <c r="C431" s="417"/>
      <c r="D431" s="416"/>
      <c r="E431" s="417"/>
      <c r="F431" s="423"/>
      <c r="G431" s="424"/>
    </row>
    <row r="432" spans="1:7" ht="18" x14ac:dyDescent="0.3">
      <c r="A432" s="13" t="s">
        <v>292</v>
      </c>
      <c r="B432" s="416"/>
      <c r="C432" s="417"/>
      <c r="D432" s="416"/>
      <c r="E432" s="417"/>
      <c r="F432" s="399">
        <f>B432*D432</f>
        <v>0</v>
      </c>
      <c r="G432" s="400"/>
    </row>
    <row r="433" spans="1:7" ht="18" x14ac:dyDescent="0.3">
      <c r="A433" s="15"/>
      <c r="B433" s="16"/>
      <c r="C433" s="16"/>
      <c r="D433" s="16"/>
      <c r="E433" s="16"/>
      <c r="F433" s="86"/>
      <c r="G433" s="86"/>
    </row>
    <row r="434" spans="1:7" ht="17.399999999999999" customHeight="1" x14ac:dyDescent="0.3">
      <c r="A434" s="437" t="s">
        <v>346</v>
      </c>
      <c r="B434" s="437"/>
      <c r="C434" s="437"/>
      <c r="D434" s="437"/>
      <c r="E434" s="437"/>
      <c r="F434" s="437"/>
      <c r="G434" s="437"/>
    </row>
    <row r="435" spans="1:7" ht="17.399999999999999" x14ac:dyDescent="0.3">
      <c r="A435" s="312"/>
      <c r="B435" s="312"/>
      <c r="C435" s="312"/>
      <c r="D435" s="312"/>
      <c r="E435" s="312"/>
      <c r="F435" s="312"/>
      <c r="G435" s="312"/>
    </row>
    <row r="436" spans="1:7" ht="18" x14ac:dyDescent="0.35">
      <c r="A436" s="9" t="s">
        <v>143</v>
      </c>
      <c r="B436" s="10">
        <v>244</v>
      </c>
    </row>
    <row r="437" spans="1:7" ht="17.399999999999999" x14ac:dyDescent="0.3">
      <c r="A437" s="312"/>
      <c r="B437" s="312"/>
      <c r="C437" s="312"/>
      <c r="D437" s="312"/>
      <c r="E437" s="312"/>
      <c r="F437" s="312"/>
      <c r="G437" s="312"/>
    </row>
    <row r="438" spans="1:7" ht="18" customHeight="1" x14ac:dyDescent="0.3">
      <c r="A438" s="311" t="s">
        <v>84</v>
      </c>
      <c r="B438" s="395" t="s">
        <v>347</v>
      </c>
      <c r="C438" s="395"/>
      <c r="D438" s="395" t="s">
        <v>348</v>
      </c>
      <c r="E438" s="395"/>
      <c r="F438" s="395" t="s">
        <v>349</v>
      </c>
      <c r="G438" s="395"/>
    </row>
    <row r="439" spans="1:7" ht="18" x14ac:dyDescent="0.3">
      <c r="A439" s="311">
        <v>1</v>
      </c>
      <c r="B439" s="396">
        <v>2</v>
      </c>
      <c r="C439" s="397"/>
      <c r="D439" s="396">
        <v>3</v>
      </c>
      <c r="E439" s="397"/>
      <c r="F439" s="396">
        <v>4</v>
      </c>
      <c r="G439" s="397"/>
    </row>
    <row r="440" spans="1:7" ht="18" x14ac:dyDescent="0.3">
      <c r="A440" s="13"/>
      <c r="B440" s="416"/>
      <c r="C440" s="417"/>
      <c r="D440" s="416"/>
      <c r="E440" s="417"/>
      <c r="F440" s="423"/>
      <c r="G440" s="424"/>
    </row>
    <row r="441" spans="1:7" ht="18" x14ac:dyDescent="0.3">
      <c r="A441" s="13" t="s">
        <v>292</v>
      </c>
      <c r="B441" s="416"/>
      <c r="C441" s="417"/>
      <c r="D441" s="416"/>
      <c r="E441" s="417"/>
      <c r="F441" s="399">
        <f>B441*D441</f>
        <v>0</v>
      </c>
      <c r="G441" s="400"/>
    </row>
    <row r="442" spans="1:7" ht="18" x14ac:dyDescent="0.3">
      <c r="A442" s="15"/>
      <c r="B442" s="16"/>
      <c r="C442" s="16"/>
      <c r="D442" s="16"/>
      <c r="E442" s="16"/>
      <c r="F442" s="82"/>
      <c r="G442" s="82"/>
    </row>
    <row r="443" spans="1:7" ht="17.399999999999999" x14ac:dyDescent="0.3">
      <c r="A443" s="437" t="s">
        <v>323</v>
      </c>
      <c r="B443" s="437"/>
      <c r="C443" s="437"/>
      <c r="D443" s="437"/>
      <c r="E443" s="437"/>
      <c r="F443" s="437"/>
      <c r="G443" s="437"/>
    </row>
    <row r="444" spans="1:7" ht="17.399999999999999" x14ac:dyDescent="0.3">
      <c r="A444" s="251"/>
      <c r="B444" s="251"/>
      <c r="C444" s="251"/>
      <c r="D444" s="251"/>
      <c r="E444" s="251"/>
      <c r="F444" s="251"/>
      <c r="G444" s="251"/>
    </row>
    <row r="445" spans="1:7" ht="18" x14ac:dyDescent="0.35">
      <c r="A445" s="9" t="s">
        <v>143</v>
      </c>
      <c r="B445" s="10">
        <v>613</v>
      </c>
    </row>
    <row r="446" spans="1:7" ht="17.399999999999999" x14ac:dyDescent="0.3">
      <c r="A446" s="251"/>
      <c r="B446" s="251"/>
      <c r="C446" s="251"/>
      <c r="D446" s="251"/>
      <c r="E446" s="251"/>
      <c r="F446" s="251"/>
      <c r="G446" s="251"/>
    </row>
    <row r="447" spans="1:7" ht="18" x14ac:dyDescent="0.3">
      <c r="A447" s="250" t="s">
        <v>84</v>
      </c>
      <c r="B447" s="395" t="s">
        <v>324</v>
      </c>
      <c r="C447" s="395"/>
      <c r="D447" s="395" t="s">
        <v>321</v>
      </c>
      <c r="E447" s="395"/>
      <c r="F447" s="395" t="s">
        <v>322</v>
      </c>
      <c r="G447" s="395"/>
    </row>
    <row r="448" spans="1:7" ht="18" x14ac:dyDescent="0.3">
      <c r="A448" s="250">
        <v>1</v>
      </c>
      <c r="B448" s="396">
        <v>2</v>
      </c>
      <c r="C448" s="397"/>
      <c r="D448" s="396">
        <v>3</v>
      </c>
      <c r="E448" s="397"/>
      <c r="F448" s="396">
        <v>4</v>
      </c>
      <c r="G448" s="397"/>
    </row>
    <row r="449" spans="1:7" ht="18" x14ac:dyDescent="0.3">
      <c r="A449" s="13"/>
      <c r="B449" s="416"/>
      <c r="C449" s="417"/>
      <c r="D449" s="416"/>
      <c r="E449" s="417"/>
      <c r="F449" s="423"/>
      <c r="G449" s="424"/>
    </row>
    <row r="450" spans="1:7" ht="18" x14ac:dyDescent="0.3">
      <c r="A450" s="13" t="s">
        <v>292</v>
      </c>
      <c r="B450" s="416"/>
      <c r="C450" s="417"/>
      <c r="D450" s="416"/>
      <c r="E450" s="417"/>
      <c r="F450" s="399">
        <f>B450*D450</f>
        <v>0</v>
      </c>
      <c r="G450" s="400"/>
    </row>
    <row r="451" spans="1:7" ht="18" x14ac:dyDescent="0.3">
      <c r="A451" s="29"/>
    </row>
    <row r="452" spans="1:7" ht="36" x14ac:dyDescent="0.35">
      <c r="A452" s="29" t="s">
        <v>149</v>
      </c>
      <c r="B452" s="10"/>
      <c r="C452" s="373"/>
      <c r="D452" s="373"/>
      <c r="E452" s="10"/>
      <c r="F452" s="373" t="s">
        <v>266</v>
      </c>
      <c r="G452" s="373"/>
    </row>
    <row r="453" spans="1:7" ht="18" x14ac:dyDescent="0.35">
      <c r="A453" s="29"/>
      <c r="B453" s="10"/>
      <c r="C453" s="380" t="s">
        <v>53</v>
      </c>
      <c r="D453" s="380"/>
      <c r="E453" s="10"/>
      <c r="F453" s="380" t="s">
        <v>54</v>
      </c>
      <c r="G453" s="380"/>
    </row>
    <row r="454" spans="1:7" ht="18" x14ac:dyDescent="0.35">
      <c r="A454" s="29"/>
      <c r="B454" s="10"/>
      <c r="C454" s="108"/>
      <c r="D454" s="108"/>
      <c r="E454" s="10"/>
      <c r="F454" s="108"/>
      <c r="G454" s="108"/>
    </row>
    <row r="455" spans="1:7" ht="54" x14ac:dyDescent="0.35">
      <c r="A455" s="29" t="s">
        <v>150</v>
      </c>
      <c r="B455" s="10"/>
      <c r="C455" s="373"/>
      <c r="D455" s="373"/>
      <c r="E455" s="10"/>
      <c r="F455" s="373" t="s">
        <v>267</v>
      </c>
      <c r="G455" s="373"/>
    </row>
    <row r="456" spans="1:7" ht="18" x14ac:dyDescent="0.35">
      <c r="A456" s="29"/>
      <c r="B456" s="10"/>
      <c r="C456" s="380" t="s">
        <v>53</v>
      </c>
      <c r="D456" s="380"/>
      <c r="E456" s="10"/>
      <c r="F456" s="380" t="s">
        <v>54</v>
      </c>
      <c r="G456" s="380"/>
    </row>
    <row r="457" spans="1:7" ht="18" x14ac:dyDescent="0.35">
      <c r="A457" s="29"/>
      <c r="B457" s="10"/>
      <c r="C457" s="108"/>
      <c r="D457" s="108"/>
      <c r="E457" s="10"/>
      <c r="F457" s="108"/>
      <c r="G457" s="108"/>
    </row>
    <row r="458" spans="1:7" ht="18" x14ac:dyDescent="0.35">
      <c r="A458" s="29" t="s">
        <v>151</v>
      </c>
      <c r="B458" s="10"/>
      <c r="C458" s="373"/>
      <c r="D458" s="373"/>
      <c r="E458" s="10"/>
      <c r="F458" s="373" t="s">
        <v>267</v>
      </c>
      <c r="G458" s="373"/>
    </row>
    <row r="459" spans="1:7" ht="18" x14ac:dyDescent="0.35">
      <c r="A459" s="29"/>
      <c r="B459" s="10"/>
      <c r="C459" s="380" t="s">
        <v>53</v>
      </c>
      <c r="D459" s="380"/>
      <c r="E459" s="10"/>
      <c r="F459" s="380" t="s">
        <v>54</v>
      </c>
      <c r="G459" s="380"/>
    </row>
    <row r="460" spans="1:7" ht="18" x14ac:dyDescent="0.35">
      <c r="A460" s="29" t="s">
        <v>152</v>
      </c>
      <c r="B460" s="10"/>
      <c r="C460" s="10"/>
      <c r="D460" s="10"/>
      <c r="E460" s="10"/>
      <c r="F460" s="10"/>
      <c r="G460" s="10"/>
    </row>
    <row r="461" spans="1:7" ht="18" x14ac:dyDescent="0.35">
      <c r="A461" s="381" t="s">
        <v>44</v>
      </c>
      <c r="B461" s="381"/>
      <c r="C461" s="10"/>
      <c r="D461" s="10"/>
      <c r="E461" s="10"/>
      <c r="F461" s="10"/>
      <c r="G461" s="10"/>
    </row>
  </sheetData>
  <mergeCells count="674">
    <mergeCell ref="B441:C441"/>
    <mergeCell ref="D441:E441"/>
    <mergeCell ref="F441:G441"/>
    <mergeCell ref="A434:G434"/>
    <mergeCell ref="B438:C438"/>
    <mergeCell ref="D438:E438"/>
    <mergeCell ref="F438:G438"/>
    <mergeCell ref="B439:C439"/>
    <mergeCell ref="D439:E439"/>
    <mergeCell ref="F439:G439"/>
    <mergeCell ref="B440:C440"/>
    <mergeCell ref="D440:E440"/>
    <mergeCell ref="F440:G440"/>
    <mergeCell ref="B450:C450"/>
    <mergeCell ref="D450:E450"/>
    <mergeCell ref="F450:G450"/>
    <mergeCell ref="A443:G443"/>
    <mergeCell ref="B447:C447"/>
    <mergeCell ref="D447:E447"/>
    <mergeCell ref="F447:G447"/>
    <mergeCell ref="B448:C448"/>
    <mergeCell ref="D448:E448"/>
    <mergeCell ref="F448:G448"/>
    <mergeCell ref="B449:C449"/>
    <mergeCell ref="D449:E449"/>
    <mergeCell ref="F449:G449"/>
    <mergeCell ref="B423:C423"/>
    <mergeCell ref="D423:E423"/>
    <mergeCell ref="F423:G423"/>
    <mergeCell ref="B418:C418"/>
    <mergeCell ref="D418:E418"/>
    <mergeCell ref="B432:C432"/>
    <mergeCell ref="D432:E432"/>
    <mergeCell ref="F432:G432"/>
    <mergeCell ref="A425:G425"/>
    <mergeCell ref="B429:C429"/>
    <mergeCell ref="D429:E429"/>
    <mergeCell ref="F429:G429"/>
    <mergeCell ref="B430:C430"/>
    <mergeCell ref="D430:E430"/>
    <mergeCell ref="F430:G430"/>
    <mergeCell ref="B431:C431"/>
    <mergeCell ref="D431:E431"/>
    <mergeCell ref="F431:G431"/>
    <mergeCell ref="F418:G418"/>
    <mergeCell ref="B419:C419"/>
    <mergeCell ref="D419:E419"/>
    <mergeCell ref="F419:G419"/>
    <mergeCell ref="B421:C421"/>
    <mergeCell ref="D421:E421"/>
    <mergeCell ref="A461:B461"/>
    <mergeCell ref="C456:D456"/>
    <mergeCell ref="F456:G456"/>
    <mergeCell ref="C458:D458"/>
    <mergeCell ref="F458:G458"/>
    <mergeCell ref="C459:D459"/>
    <mergeCell ref="F459:G459"/>
    <mergeCell ref="C452:D452"/>
    <mergeCell ref="F452:G452"/>
    <mergeCell ref="C453:D453"/>
    <mergeCell ref="F453:G453"/>
    <mergeCell ref="C455:D455"/>
    <mergeCell ref="F455:G455"/>
    <mergeCell ref="F421:G421"/>
    <mergeCell ref="B416:C416"/>
    <mergeCell ref="D416:E416"/>
    <mergeCell ref="F416:G416"/>
    <mergeCell ref="B417:C417"/>
    <mergeCell ref="D417:E417"/>
    <mergeCell ref="F417:G417"/>
    <mergeCell ref="B420:C420"/>
    <mergeCell ref="D420:E420"/>
    <mergeCell ref="F420:G420"/>
    <mergeCell ref="B414:C414"/>
    <mergeCell ref="D414:E414"/>
    <mergeCell ref="F414:G414"/>
    <mergeCell ref="B415:C415"/>
    <mergeCell ref="D415:E415"/>
    <mergeCell ref="F415:G415"/>
    <mergeCell ref="B412:C412"/>
    <mergeCell ref="D412:E412"/>
    <mergeCell ref="F412:G412"/>
    <mergeCell ref="B413:C413"/>
    <mergeCell ref="D413:E413"/>
    <mergeCell ref="F413:G413"/>
    <mergeCell ref="B410:C410"/>
    <mergeCell ref="D410:E410"/>
    <mergeCell ref="F410:G410"/>
    <mergeCell ref="B411:C411"/>
    <mergeCell ref="D411:E411"/>
    <mergeCell ref="F411:G411"/>
    <mergeCell ref="B408:C408"/>
    <mergeCell ref="D408:E408"/>
    <mergeCell ref="F408:G408"/>
    <mergeCell ref="B409:C409"/>
    <mergeCell ref="D409:E409"/>
    <mergeCell ref="F409:G409"/>
    <mergeCell ref="A402:G402"/>
    <mergeCell ref="B406:C406"/>
    <mergeCell ref="D406:E406"/>
    <mergeCell ref="F406:G406"/>
    <mergeCell ref="B407:C407"/>
    <mergeCell ref="D407:E407"/>
    <mergeCell ref="F407:G407"/>
    <mergeCell ref="B399:C399"/>
    <mergeCell ref="D399:E399"/>
    <mergeCell ref="F399:G399"/>
    <mergeCell ref="B400:C400"/>
    <mergeCell ref="D400:E400"/>
    <mergeCell ref="F400:G400"/>
    <mergeCell ref="A393:G393"/>
    <mergeCell ref="B397:C397"/>
    <mergeCell ref="D397:E397"/>
    <mergeCell ref="F397:G397"/>
    <mergeCell ref="B398:C398"/>
    <mergeCell ref="D398:E398"/>
    <mergeCell ref="F398:G398"/>
    <mergeCell ref="B390:C390"/>
    <mergeCell ref="D390:E390"/>
    <mergeCell ref="F390:G390"/>
    <mergeCell ref="B391:C391"/>
    <mergeCell ref="D391:E391"/>
    <mergeCell ref="F391:G391"/>
    <mergeCell ref="A384:G384"/>
    <mergeCell ref="B388:C388"/>
    <mergeCell ref="D388:E388"/>
    <mergeCell ref="F388:G388"/>
    <mergeCell ref="B389:C389"/>
    <mergeCell ref="D389:E389"/>
    <mergeCell ref="F389:G389"/>
    <mergeCell ref="B381:C381"/>
    <mergeCell ref="D381:E381"/>
    <mergeCell ref="F381:G381"/>
    <mergeCell ref="B382:C382"/>
    <mergeCell ref="D382:E382"/>
    <mergeCell ref="F382:G382"/>
    <mergeCell ref="B379:C379"/>
    <mergeCell ref="D379:E379"/>
    <mergeCell ref="F379:G379"/>
    <mergeCell ref="B380:C380"/>
    <mergeCell ref="D380:E380"/>
    <mergeCell ref="F380:G380"/>
    <mergeCell ref="A373:G373"/>
    <mergeCell ref="B377:C377"/>
    <mergeCell ref="D377:E377"/>
    <mergeCell ref="F377:G377"/>
    <mergeCell ref="B378:C378"/>
    <mergeCell ref="D378:E378"/>
    <mergeCell ref="F378:G378"/>
    <mergeCell ref="A370:B370"/>
    <mergeCell ref="C370:D370"/>
    <mergeCell ref="E370:G370"/>
    <mergeCell ref="A371:B371"/>
    <mergeCell ref="C371:D371"/>
    <mergeCell ref="E371:G371"/>
    <mergeCell ref="A364:G364"/>
    <mergeCell ref="A368:B368"/>
    <mergeCell ref="C368:D368"/>
    <mergeCell ref="E368:G368"/>
    <mergeCell ref="A369:B369"/>
    <mergeCell ref="C369:D369"/>
    <mergeCell ref="E369:G369"/>
    <mergeCell ref="A361:C361"/>
    <mergeCell ref="D361:E361"/>
    <mergeCell ref="F361:G361"/>
    <mergeCell ref="A362:C362"/>
    <mergeCell ref="D362:E362"/>
    <mergeCell ref="F362:G362"/>
    <mergeCell ref="A359:C359"/>
    <mergeCell ref="D359:E359"/>
    <mergeCell ref="F359:G359"/>
    <mergeCell ref="A360:C360"/>
    <mergeCell ref="D360:E360"/>
    <mergeCell ref="F360:G360"/>
    <mergeCell ref="A357:C357"/>
    <mergeCell ref="D357:E357"/>
    <mergeCell ref="F357:G357"/>
    <mergeCell ref="A358:C358"/>
    <mergeCell ref="D358:E358"/>
    <mergeCell ref="F358:G358"/>
    <mergeCell ref="A352:C352"/>
    <mergeCell ref="D352:E352"/>
    <mergeCell ref="F352:G352"/>
    <mergeCell ref="A353:C353"/>
    <mergeCell ref="D353:E353"/>
    <mergeCell ref="F353:G353"/>
    <mergeCell ref="A346:G346"/>
    <mergeCell ref="A350:C350"/>
    <mergeCell ref="D350:E350"/>
    <mergeCell ref="F350:G350"/>
    <mergeCell ref="A351:C351"/>
    <mergeCell ref="D351:E351"/>
    <mergeCell ref="F351:G351"/>
    <mergeCell ref="A343:C343"/>
    <mergeCell ref="D343:E343"/>
    <mergeCell ref="F343:G343"/>
    <mergeCell ref="A344:C344"/>
    <mergeCell ref="D344:E344"/>
    <mergeCell ref="F344:G344"/>
    <mergeCell ref="A341:C341"/>
    <mergeCell ref="D341:E341"/>
    <mergeCell ref="F341:G341"/>
    <mergeCell ref="A342:C342"/>
    <mergeCell ref="D342:E342"/>
    <mergeCell ref="F342:G342"/>
    <mergeCell ref="A339:C339"/>
    <mergeCell ref="D339:E339"/>
    <mergeCell ref="F339:G339"/>
    <mergeCell ref="A340:C340"/>
    <mergeCell ref="D340:E340"/>
    <mergeCell ref="F340:G340"/>
    <mergeCell ref="A334:C334"/>
    <mergeCell ref="D334:E334"/>
    <mergeCell ref="F334:G334"/>
    <mergeCell ref="A338:C338"/>
    <mergeCell ref="D338:E338"/>
    <mergeCell ref="F338:G338"/>
    <mergeCell ref="A332:C332"/>
    <mergeCell ref="D332:E332"/>
    <mergeCell ref="F332:G332"/>
    <mergeCell ref="A333:C333"/>
    <mergeCell ref="D333:E333"/>
    <mergeCell ref="F333:G333"/>
    <mergeCell ref="B325:C325"/>
    <mergeCell ref="D325:E325"/>
    <mergeCell ref="F325:G325"/>
    <mergeCell ref="A327:G327"/>
    <mergeCell ref="A331:C331"/>
    <mergeCell ref="D331:E331"/>
    <mergeCell ref="F331:G331"/>
    <mergeCell ref="B323:C323"/>
    <mergeCell ref="D323:E323"/>
    <mergeCell ref="F323:G323"/>
    <mergeCell ref="B324:C324"/>
    <mergeCell ref="D324:E324"/>
    <mergeCell ref="F324:G324"/>
    <mergeCell ref="B316:C316"/>
    <mergeCell ref="D316:E316"/>
    <mergeCell ref="F316:G316"/>
    <mergeCell ref="A318:G318"/>
    <mergeCell ref="B322:C322"/>
    <mergeCell ref="D322:E322"/>
    <mergeCell ref="F322:G322"/>
    <mergeCell ref="B313:C313"/>
    <mergeCell ref="D313:E313"/>
    <mergeCell ref="F313:G313"/>
    <mergeCell ref="B314:C314"/>
    <mergeCell ref="D314:E314"/>
    <mergeCell ref="F314:G314"/>
    <mergeCell ref="B315:C315"/>
    <mergeCell ref="D315:E315"/>
    <mergeCell ref="F315:G315"/>
    <mergeCell ref="B311:C311"/>
    <mergeCell ref="D311:E311"/>
    <mergeCell ref="F311:G311"/>
    <mergeCell ref="B312:C312"/>
    <mergeCell ref="D312:E312"/>
    <mergeCell ref="F312:G312"/>
    <mergeCell ref="A305:G305"/>
    <mergeCell ref="B309:C309"/>
    <mergeCell ref="D309:E309"/>
    <mergeCell ref="F309:G309"/>
    <mergeCell ref="B310:C310"/>
    <mergeCell ref="D310:E310"/>
    <mergeCell ref="F310:G310"/>
    <mergeCell ref="B302:C302"/>
    <mergeCell ref="D302:E302"/>
    <mergeCell ref="F302:G302"/>
    <mergeCell ref="B303:C303"/>
    <mergeCell ref="D303:E303"/>
    <mergeCell ref="F303:G303"/>
    <mergeCell ref="A296:G296"/>
    <mergeCell ref="B300:C300"/>
    <mergeCell ref="D300:E300"/>
    <mergeCell ref="F300:G300"/>
    <mergeCell ref="B301:C301"/>
    <mergeCell ref="D301:E301"/>
    <mergeCell ref="F301:G301"/>
    <mergeCell ref="B293:C293"/>
    <mergeCell ref="D293:E293"/>
    <mergeCell ref="F293:G293"/>
    <mergeCell ref="B294:C294"/>
    <mergeCell ref="D294:E294"/>
    <mergeCell ref="F294:G294"/>
    <mergeCell ref="B291:C291"/>
    <mergeCell ref="D291:E291"/>
    <mergeCell ref="F291:G291"/>
    <mergeCell ref="B292:C292"/>
    <mergeCell ref="D292:E292"/>
    <mergeCell ref="F292:G292"/>
    <mergeCell ref="B284:C284"/>
    <mergeCell ref="D284:E284"/>
    <mergeCell ref="F284:G284"/>
    <mergeCell ref="A286:G286"/>
    <mergeCell ref="B290:C290"/>
    <mergeCell ref="D290:E290"/>
    <mergeCell ref="F290:G290"/>
    <mergeCell ref="B282:C282"/>
    <mergeCell ref="D282:E282"/>
    <mergeCell ref="F282:G282"/>
    <mergeCell ref="B283:C283"/>
    <mergeCell ref="D283:E283"/>
    <mergeCell ref="F283:G283"/>
    <mergeCell ref="B274:C274"/>
    <mergeCell ref="D274:E274"/>
    <mergeCell ref="F274:G274"/>
    <mergeCell ref="A276:G276"/>
    <mergeCell ref="A277:G277"/>
    <mergeCell ref="B281:C281"/>
    <mergeCell ref="D281:E281"/>
    <mergeCell ref="F281:G281"/>
    <mergeCell ref="B272:C272"/>
    <mergeCell ref="D272:E272"/>
    <mergeCell ref="F272:G272"/>
    <mergeCell ref="B273:C273"/>
    <mergeCell ref="D273:E273"/>
    <mergeCell ref="F273:G273"/>
    <mergeCell ref="B270:C270"/>
    <mergeCell ref="D270:E270"/>
    <mergeCell ref="F270:G270"/>
    <mergeCell ref="B271:C271"/>
    <mergeCell ref="D271:E271"/>
    <mergeCell ref="F271:G271"/>
    <mergeCell ref="B268:C268"/>
    <mergeCell ref="D268:E268"/>
    <mergeCell ref="F268:G268"/>
    <mergeCell ref="B269:C269"/>
    <mergeCell ref="D269:E269"/>
    <mergeCell ref="F269:G269"/>
    <mergeCell ref="B266:C266"/>
    <mergeCell ref="D266:E266"/>
    <mergeCell ref="F266:G266"/>
    <mergeCell ref="B267:C267"/>
    <mergeCell ref="D267:E267"/>
    <mergeCell ref="F267:G267"/>
    <mergeCell ref="B264:C264"/>
    <mergeCell ref="D264:E264"/>
    <mergeCell ref="F264:G264"/>
    <mergeCell ref="B265:C265"/>
    <mergeCell ref="D265:E265"/>
    <mergeCell ref="F265:G265"/>
    <mergeCell ref="A259:G259"/>
    <mergeCell ref="B262:C262"/>
    <mergeCell ref="D262:E262"/>
    <mergeCell ref="F262:G262"/>
    <mergeCell ref="B263:C263"/>
    <mergeCell ref="D263:E263"/>
    <mergeCell ref="F263:G263"/>
    <mergeCell ref="B256:C256"/>
    <mergeCell ref="D256:E256"/>
    <mergeCell ref="F256:G256"/>
    <mergeCell ref="B257:C257"/>
    <mergeCell ref="D257:E257"/>
    <mergeCell ref="F257:G257"/>
    <mergeCell ref="B254:C254"/>
    <mergeCell ref="D254:E254"/>
    <mergeCell ref="F254:G254"/>
    <mergeCell ref="B255:C255"/>
    <mergeCell ref="D255:E255"/>
    <mergeCell ref="F255:G255"/>
    <mergeCell ref="B249:C249"/>
    <mergeCell ref="D249:E249"/>
    <mergeCell ref="F249:G249"/>
    <mergeCell ref="B250:C250"/>
    <mergeCell ref="D250:E250"/>
    <mergeCell ref="F250:G250"/>
    <mergeCell ref="B247:C247"/>
    <mergeCell ref="D247:E247"/>
    <mergeCell ref="F247:G247"/>
    <mergeCell ref="B248:C248"/>
    <mergeCell ref="D248:E248"/>
    <mergeCell ref="F248:G248"/>
    <mergeCell ref="B242:C242"/>
    <mergeCell ref="D242:E242"/>
    <mergeCell ref="F242:G242"/>
    <mergeCell ref="B243:C243"/>
    <mergeCell ref="D243:E243"/>
    <mergeCell ref="F243:G243"/>
    <mergeCell ref="A236:G236"/>
    <mergeCell ref="B240:C240"/>
    <mergeCell ref="D240:E240"/>
    <mergeCell ref="F240:G240"/>
    <mergeCell ref="B241:C241"/>
    <mergeCell ref="D241:E241"/>
    <mergeCell ref="F241:G241"/>
    <mergeCell ref="B233:C233"/>
    <mergeCell ref="D233:E233"/>
    <mergeCell ref="F233:G233"/>
    <mergeCell ref="B234:C234"/>
    <mergeCell ref="D234:E234"/>
    <mergeCell ref="F234:G234"/>
    <mergeCell ref="B231:C231"/>
    <mergeCell ref="D231:E231"/>
    <mergeCell ref="F231:G231"/>
    <mergeCell ref="B232:C232"/>
    <mergeCell ref="D232:E232"/>
    <mergeCell ref="F232:G232"/>
    <mergeCell ref="B226:C226"/>
    <mergeCell ref="D226:E226"/>
    <mergeCell ref="F226:G226"/>
    <mergeCell ref="B227:C227"/>
    <mergeCell ref="D227:E227"/>
    <mergeCell ref="F227:G227"/>
    <mergeCell ref="B224:C224"/>
    <mergeCell ref="D224:E224"/>
    <mergeCell ref="F224:G224"/>
    <mergeCell ref="B225:C225"/>
    <mergeCell ref="D225:E225"/>
    <mergeCell ref="F225:G225"/>
    <mergeCell ref="B218:C218"/>
    <mergeCell ref="D218:E218"/>
    <mergeCell ref="F218:G218"/>
    <mergeCell ref="B219:C219"/>
    <mergeCell ref="D219:E219"/>
    <mergeCell ref="F219:G220"/>
    <mergeCell ref="B220:C220"/>
    <mergeCell ref="D220:E220"/>
    <mergeCell ref="A214:G214"/>
    <mergeCell ref="B217:C217"/>
    <mergeCell ref="D217:E217"/>
    <mergeCell ref="F217:G217"/>
    <mergeCell ref="B203:C203"/>
    <mergeCell ref="D203:E203"/>
    <mergeCell ref="F203:G203"/>
    <mergeCell ref="B204:C204"/>
    <mergeCell ref="D204:E204"/>
    <mergeCell ref="F204:G204"/>
    <mergeCell ref="B210:C210"/>
    <mergeCell ref="D210:E210"/>
    <mergeCell ref="F210:G210"/>
    <mergeCell ref="B211:C211"/>
    <mergeCell ref="D211:E211"/>
    <mergeCell ref="F211:G211"/>
    <mergeCell ref="B212:C212"/>
    <mergeCell ref="D212:E212"/>
    <mergeCell ref="F212:G212"/>
    <mergeCell ref="D183:E183"/>
    <mergeCell ref="F183:G183"/>
    <mergeCell ref="A191:G191"/>
    <mergeCell ref="B202:C202"/>
    <mergeCell ref="D202:E202"/>
    <mergeCell ref="F202:G202"/>
    <mergeCell ref="B177:C177"/>
    <mergeCell ref="D177:E177"/>
    <mergeCell ref="F177:G177"/>
    <mergeCell ref="D181:E181"/>
    <mergeCell ref="F181:G181"/>
    <mergeCell ref="D182:E182"/>
    <mergeCell ref="F182:G182"/>
    <mergeCell ref="D187:E187"/>
    <mergeCell ref="F187:G187"/>
    <mergeCell ref="D188:E188"/>
    <mergeCell ref="F188:G188"/>
    <mergeCell ref="D189:E189"/>
    <mergeCell ref="F189:G189"/>
    <mergeCell ref="B195:C195"/>
    <mergeCell ref="D195:E195"/>
    <mergeCell ref="F195:G195"/>
    <mergeCell ref="B196:C196"/>
    <mergeCell ref="D196:E196"/>
    <mergeCell ref="A171:G171"/>
    <mergeCell ref="B175:C175"/>
    <mergeCell ref="D175:E175"/>
    <mergeCell ref="F175:G175"/>
    <mergeCell ref="B176:C176"/>
    <mergeCell ref="D176:E176"/>
    <mergeCell ref="F176:G176"/>
    <mergeCell ref="C167:D167"/>
    <mergeCell ref="F167:G167"/>
    <mergeCell ref="C168:D168"/>
    <mergeCell ref="F168:G168"/>
    <mergeCell ref="C169:D169"/>
    <mergeCell ref="F169:G169"/>
    <mergeCell ref="C161:D161"/>
    <mergeCell ref="F161:G161"/>
    <mergeCell ref="C162:D162"/>
    <mergeCell ref="F162:G162"/>
    <mergeCell ref="C166:D166"/>
    <mergeCell ref="F166:G166"/>
    <mergeCell ref="C153:D153"/>
    <mergeCell ref="F153:G153"/>
    <mergeCell ref="C154:D154"/>
    <mergeCell ref="F154:G154"/>
    <mergeCell ref="A156:G156"/>
    <mergeCell ref="C160:D160"/>
    <mergeCell ref="F160:G160"/>
    <mergeCell ref="A146:B146"/>
    <mergeCell ref="D146:E146"/>
    <mergeCell ref="F146:G146"/>
    <mergeCell ref="A148:G148"/>
    <mergeCell ref="C152:D152"/>
    <mergeCell ref="F152:G152"/>
    <mergeCell ref="A140:G140"/>
    <mergeCell ref="A144:B144"/>
    <mergeCell ref="D144:E144"/>
    <mergeCell ref="F144:G144"/>
    <mergeCell ref="A145:B145"/>
    <mergeCell ref="D145:E145"/>
    <mergeCell ref="F145:G145"/>
    <mergeCell ref="A132:G132"/>
    <mergeCell ref="C136:E136"/>
    <mergeCell ref="F136:G136"/>
    <mergeCell ref="C137:E137"/>
    <mergeCell ref="F137:G137"/>
    <mergeCell ref="C138:E138"/>
    <mergeCell ref="F138:G138"/>
    <mergeCell ref="A124:G124"/>
    <mergeCell ref="C128:D128"/>
    <mergeCell ref="F128:G128"/>
    <mergeCell ref="C129:D129"/>
    <mergeCell ref="F129:G129"/>
    <mergeCell ref="C130:D130"/>
    <mergeCell ref="F130:G130"/>
    <mergeCell ref="B121:C121"/>
    <mergeCell ref="D121:E121"/>
    <mergeCell ref="F121:G121"/>
    <mergeCell ref="B122:C122"/>
    <mergeCell ref="D122:E122"/>
    <mergeCell ref="F122:G122"/>
    <mergeCell ref="D109:F109"/>
    <mergeCell ref="A115:G115"/>
    <mergeCell ref="A119:A120"/>
    <mergeCell ref="B119:C120"/>
    <mergeCell ref="D119:E120"/>
    <mergeCell ref="F119:G120"/>
    <mergeCell ref="B94:C94"/>
    <mergeCell ref="D94:E94"/>
    <mergeCell ref="F94:G94"/>
    <mergeCell ref="A102:G102"/>
    <mergeCell ref="A104:G104"/>
    <mergeCell ref="A108:A110"/>
    <mergeCell ref="B108:B110"/>
    <mergeCell ref="C108:F108"/>
    <mergeCell ref="G108:G110"/>
    <mergeCell ref="C109:C110"/>
    <mergeCell ref="A96:G96"/>
    <mergeCell ref="B98:C98"/>
    <mergeCell ref="B99:C99"/>
    <mergeCell ref="B100:C100"/>
    <mergeCell ref="B92:C92"/>
    <mergeCell ref="D92:E92"/>
    <mergeCell ref="F92:G92"/>
    <mergeCell ref="B93:C93"/>
    <mergeCell ref="D93:E93"/>
    <mergeCell ref="F93:G93"/>
    <mergeCell ref="A86:G86"/>
    <mergeCell ref="B90:C90"/>
    <mergeCell ref="D90:E90"/>
    <mergeCell ref="F90:G90"/>
    <mergeCell ref="B91:C91"/>
    <mergeCell ref="D91:E91"/>
    <mergeCell ref="F91:G91"/>
    <mergeCell ref="B83:C83"/>
    <mergeCell ref="D83:E83"/>
    <mergeCell ref="F83:G83"/>
    <mergeCell ref="B84:C84"/>
    <mergeCell ref="D84:E84"/>
    <mergeCell ref="F84:G84"/>
    <mergeCell ref="B78:C78"/>
    <mergeCell ref="D78:E78"/>
    <mergeCell ref="F78:G78"/>
    <mergeCell ref="B82:C82"/>
    <mergeCell ref="D82:E82"/>
    <mergeCell ref="F82:G82"/>
    <mergeCell ref="A72:G72"/>
    <mergeCell ref="B76:C76"/>
    <mergeCell ref="D76:E76"/>
    <mergeCell ref="F76:G76"/>
    <mergeCell ref="B77:C77"/>
    <mergeCell ref="D77:E77"/>
    <mergeCell ref="F77:G77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A42:G42"/>
    <mergeCell ref="B46:C46"/>
    <mergeCell ref="D46:E46"/>
    <mergeCell ref="F46:G46"/>
    <mergeCell ref="B47:C47"/>
    <mergeCell ref="D47:E47"/>
    <mergeCell ref="F47:G47"/>
    <mergeCell ref="A34:G34"/>
    <mergeCell ref="A38:C38"/>
    <mergeCell ref="D38:G38"/>
    <mergeCell ref="A39:C39"/>
    <mergeCell ref="D39:G39"/>
    <mergeCell ref="A40:C40"/>
    <mergeCell ref="D40:G40"/>
    <mergeCell ref="B31:C31"/>
    <mergeCell ref="D31:E31"/>
    <mergeCell ref="F31:G31"/>
    <mergeCell ref="B32:C32"/>
    <mergeCell ref="D32:E32"/>
    <mergeCell ref="F32:G32"/>
    <mergeCell ref="B26:C26"/>
    <mergeCell ref="D26:E26"/>
    <mergeCell ref="F26:G26"/>
    <mergeCell ref="B30:C30"/>
    <mergeCell ref="D30:E30"/>
    <mergeCell ref="F30:G30"/>
    <mergeCell ref="B24:C24"/>
    <mergeCell ref="D24:E24"/>
    <mergeCell ref="F24:G24"/>
    <mergeCell ref="B25:C25"/>
    <mergeCell ref="D25:E25"/>
    <mergeCell ref="F25:G25"/>
    <mergeCell ref="B19:C19"/>
    <mergeCell ref="D19:E19"/>
    <mergeCell ref="F19:G19"/>
    <mergeCell ref="B20:C20"/>
    <mergeCell ref="D20:E20"/>
    <mergeCell ref="F20:G20"/>
    <mergeCell ref="A14:G14"/>
    <mergeCell ref="B18:C18"/>
    <mergeCell ref="D18:E18"/>
    <mergeCell ref="F18:G18"/>
    <mergeCell ref="B10:C10"/>
    <mergeCell ref="D10:E10"/>
    <mergeCell ref="F10:G10"/>
    <mergeCell ref="B11:C11"/>
    <mergeCell ref="D11:E11"/>
    <mergeCell ref="F11:G11"/>
    <mergeCell ref="E1:G1"/>
    <mergeCell ref="A2:G2"/>
    <mergeCell ref="A4:G4"/>
    <mergeCell ref="A5:G5"/>
    <mergeCell ref="B9:C9"/>
    <mergeCell ref="D9:E9"/>
    <mergeCell ref="F9:G9"/>
    <mergeCell ref="B12:C12"/>
    <mergeCell ref="D12:E12"/>
    <mergeCell ref="F12:G12"/>
    <mergeCell ref="F196:G196"/>
    <mergeCell ref="B197:C197"/>
    <mergeCell ref="D197:E197"/>
    <mergeCell ref="F197:G197"/>
    <mergeCell ref="B198:C198"/>
    <mergeCell ref="D198:E198"/>
    <mergeCell ref="F198:G198"/>
    <mergeCell ref="B209:C209"/>
    <mergeCell ref="D209:E209"/>
    <mergeCell ref="F209:G209"/>
    <mergeCell ref="B205:C205"/>
    <mergeCell ref="D205:E205"/>
    <mergeCell ref="F205:G205"/>
  </mergeCells>
  <pageMargins left="1.3779527559055118" right="0.39370078740157483" top="0.98425196850393704" bottom="0.78740157480314965" header="0.31496062992125984" footer="0.31496062992125984"/>
  <pageSetup paperSize="9" scale="47" orientation="portrait" horizontalDpi="300" verticalDpi="300" r:id="rId1"/>
  <rowBreaks count="8" manualBreakCount="8">
    <brk id="32" max="16383" man="1"/>
    <brk id="70" max="16383" man="1"/>
    <brk id="139" max="16383" man="1"/>
    <brk id="170" max="10" man="1"/>
    <brk id="220" max="16383" man="1"/>
    <brk id="274" max="16383" man="1"/>
    <brk id="317" max="16383" man="1"/>
    <brk id="3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24"/>
  <sheetViews>
    <sheetView view="pageBreakPreview" topLeftCell="B1" zoomScaleNormal="100" zoomScaleSheetLayoutView="100" workbookViewId="0">
      <selection activeCell="J111" sqref="J111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9" width="24.33203125" style="7" customWidth="1"/>
    <col min="10" max="10" width="8.88671875" style="7"/>
    <col min="11" max="16" width="12.33203125" style="7" bestFit="1" customWidth="1"/>
    <col min="17" max="16384" width="8.88671875" style="7"/>
  </cols>
  <sheetData>
    <row r="1" spans="1:9" ht="17.399999999999999" x14ac:dyDescent="0.3">
      <c r="A1" s="369" t="s">
        <v>257</v>
      </c>
      <c r="B1" s="369"/>
      <c r="C1" s="369"/>
      <c r="D1" s="369"/>
      <c r="E1" s="369"/>
      <c r="F1" s="369"/>
      <c r="G1" s="369"/>
      <c r="H1" s="369"/>
      <c r="I1" s="369"/>
    </row>
    <row r="2" spans="1:9" ht="17.399999999999999" x14ac:dyDescent="0.3">
      <c r="A2" s="369" t="s">
        <v>362</v>
      </c>
      <c r="B2" s="369"/>
      <c r="C2" s="369"/>
      <c r="D2" s="369"/>
      <c r="E2" s="369"/>
      <c r="F2" s="369"/>
      <c r="G2" s="369"/>
      <c r="H2" s="369"/>
      <c r="I2" s="369"/>
    </row>
    <row r="3" spans="1:9" ht="15" x14ac:dyDescent="0.3">
      <c r="A3" s="30"/>
    </row>
    <row r="4" spans="1:9" ht="18.600000000000001" thickBot="1" x14ac:dyDescent="0.35">
      <c r="A4" s="6"/>
      <c r="F4" s="6"/>
      <c r="I4" s="6" t="s">
        <v>51</v>
      </c>
    </row>
    <row r="5" spans="1:9" ht="18.600000000000001" customHeight="1" x14ac:dyDescent="0.3">
      <c r="A5" s="374" t="s">
        <v>0</v>
      </c>
      <c r="B5" s="367" t="s">
        <v>45</v>
      </c>
      <c r="C5" s="376" t="s">
        <v>46</v>
      </c>
      <c r="D5" s="367" t="s">
        <v>1</v>
      </c>
      <c r="E5" s="367" t="s">
        <v>337</v>
      </c>
      <c r="F5" s="367"/>
      <c r="G5" s="367" t="s">
        <v>1</v>
      </c>
      <c r="H5" s="367" t="s">
        <v>363</v>
      </c>
      <c r="I5" s="367"/>
    </row>
    <row r="6" spans="1:9" ht="78.599999999999994" thickBot="1" x14ac:dyDescent="0.35">
      <c r="A6" s="375"/>
      <c r="B6" s="368"/>
      <c r="C6" s="377"/>
      <c r="D6" s="368"/>
      <c r="E6" s="122" t="s">
        <v>3</v>
      </c>
      <c r="F6" s="122" t="s">
        <v>4</v>
      </c>
      <c r="G6" s="368"/>
      <c r="H6" s="122" t="s">
        <v>3</v>
      </c>
      <c r="I6" s="38" t="s">
        <v>4</v>
      </c>
    </row>
    <row r="7" spans="1:9" ht="15" thickBot="1" x14ac:dyDescent="0.35">
      <c r="A7" s="43">
        <v>1</v>
      </c>
      <c r="B7" s="44">
        <v>2</v>
      </c>
      <c r="C7" s="44">
        <v>3</v>
      </c>
      <c r="D7" s="44">
        <v>4</v>
      </c>
      <c r="E7" s="44">
        <v>5</v>
      </c>
      <c r="F7" s="44">
        <v>6</v>
      </c>
      <c r="G7" s="44">
        <v>7</v>
      </c>
      <c r="H7" s="44">
        <v>8</v>
      </c>
      <c r="I7" s="45">
        <v>9</v>
      </c>
    </row>
    <row r="8" spans="1:9" ht="54" x14ac:dyDescent="0.3">
      <c r="A8" s="39" t="s">
        <v>47</v>
      </c>
      <c r="B8" s="40" t="s">
        <v>5</v>
      </c>
      <c r="C8" s="40" t="s">
        <v>5</v>
      </c>
      <c r="D8" s="41">
        <f>E8+F8</f>
        <v>0</v>
      </c>
      <c r="E8" s="41">
        <v>0</v>
      </c>
      <c r="F8" s="41">
        <v>0</v>
      </c>
      <c r="G8" s="41">
        <f>H8+I8</f>
        <v>0</v>
      </c>
      <c r="H8" s="41">
        <v>0</v>
      </c>
      <c r="I8" s="42">
        <v>0</v>
      </c>
    </row>
    <row r="9" spans="1:9" ht="54" x14ac:dyDescent="0.3">
      <c r="A9" s="120" t="s">
        <v>48</v>
      </c>
      <c r="B9" s="124" t="s">
        <v>5</v>
      </c>
      <c r="C9" s="124" t="s">
        <v>5</v>
      </c>
      <c r="D9" s="5">
        <f t="shared" ref="D9:D82" si="0">E9+F9</f>
        <v>0</v>
      </c>
      <c r="E9" s="5">
        <f>E8+E10-E25+E114</f>
        <v>0</v>
      </c>
      <c r="F9" s="5">
        <f>F8+F10-F25+F114</f>
        <v>0</v>
      </c>
      <c r="G9" s="5">
        <f t="shared" ref="G9:G10" si="1">H9+I9</f>
        <v>0</v>
      </c>
      <c r="H9" s="5">
        <f>H8+H10-H25+H114</f>
        <v>0</v>
      </c>
      <c r="I9" s="5">
        <f>I8+I10-I25+I114</f>
        <v>0</v>
      </c>
    </row>
    <row r="10" spans="1:9" ht="18" x14ac:dyDescent="0.3">
      <c r="A10" s="120" t="s">
        <v>49</v>
      </c>
      <c r="B10" s="124" t="s">
        <v>5</v>
      </c>
      <c r="C10" s="124" t="s">
        <v>5</v>
      </c>
      <c r="D10" s="2">
        <f t="shared" si="0"/>
        <v>43900</v>
      </c>
      <c r="E10" s="2">
        <f>E12+E13+E14+E15+E16+E17+E21</f>
        <v>43900</v>
      </c>
      <c r="F10" s="2">
        <f>F12+F13+F14+F15+F16+F17+F21+F107</f>
        <v>0</v>
      </c>
      <c r="G10" s="2">
        <f t="shared" si="1"/>
        <v>43900</v>
      </c>
      <c r="H10" s="2">
        <f>H12+H13+H14+H15+H16+H17+H21</f>
        <v>43900</v>
      </c>
      <c r="I10" s="4">
        <f>I12+I13+I14+I15+I16+I17+I21+I107</f>
        <v>0</v>
      </c>
    </row>
    <row r="11" spans="1:9" ht="18" x14ac:dyDescent="0.3">
      <c r="A11" s="120" t="s">
        <v>6</v>
      </c>
      <c r="B11" s="124"/>
      <c r="C11" s="124"/>
      <c r="D11" s="2"/>
      <c r="E11" s="2"/>
      <c r="F11" s="2"/>
      <c r="G11" s="2"/>
      <c r="H11" s="2"/>
      <c r="I11" s="4"/>
    </row>
    <row r="12" spans="1:9" ht="36" x14ac:dyDescent="0.3">
      <c r="A12" s="120" t="s">
        <v>66</v>
      </c>
      <c r="B12" s="124">
        <v>120</v>
      </c>
      <c r="C12" s="124" t="s">
        <v>5</v>
      </c>
      <c r="D12" s="2">
        <f t="shared" si="0"/>
        <v>0</v>
      </c>
      <c r="E12" s="2">
        <v>0</v>
      </c>
      <c r="F12" s="2">
        <v>0</v>
      </c>
      <c r="G12" s="2">
        <f t="shared" ref="G12:G17" si="2">H12+I12</f>
        <v>0</v>
      </c>
      <c r="H12" s="2">
        <v>0</v>
      </c>
      <c r="I12" s="4">
        <v>0</v>
      </c>
    </row>
    <row r="13" spans="1:9" ht="72" x14ac:dyDescent="0.3">
      <c r="A13" s="120" t="s">
        <v>65</v>
      </c>
      <c r="B13" s="124">
        <v>130</v>
      </c>
      <c r="C13" s="124" t="s">
        <v>5</v>
      </c>
      <c r="D13" s="2">
        <f t="shared" si="0"/>
        <v>43900</v>
      </c>
      <c r="E13" s="2">
        <v>43900</v>
      </c>
      <c r="F13" s="2">
        <v>0</v>
      </c>
      <c r="G13" s="2">
        <f t="shared" si="2"/>
        <v>43900</v>
      </c>
      <c r="H13" s="2">
        <v>43900</v>
      </c>
      <c r="I13" s="4">
        <v>0</v>
      </c>
    </row>
    <row r="14" spans="1:9" ht="72" x14ac:dyDescent="0.3">
      <c r="A14" s="120" t="s">
        <v>64</v>
      </c>
      <c r="B14" s="124">
        <v>140</v>
      </c>
      <c r="C14" s="124" t="s">
        <v>5</v>
      </c>
      <c r="D14" s="2">
        <f t="shared" si="0"/>
        <v>0</v>
      </c>
      <c r="E14" s="2">
        <v>0</v>
      </c>
      <c r="F14" s="2">
        <v>0</v>
      </c>
      <c r="G14" s="2">
        <f t="shared" si="2"/>
        <v>0</v>
      </c>
      <c r="H14" s="2">
        <v>0</v>
      </c>
      <c r="I14" s="4">
        <v>0</v>
      </c>
    </row>
    <row r="15" spans="1:9" ht="54" x14ac:dyDescent="0.3">
      <c r="A15" s="120" t="s">
        <v>63</v>
      </c>
      <c r="B15" s="124">
        <v>150</v>
      </c>
      <c r="C15" s="124" t="s">
        <v>5</v>
      </c>
      <c r="D15" s="2">
        <f t="shared" si="0"/>
        <v>0</v>
      </c>
      <c r="E15" s="2">
        <v>0</v>
      </c>
      <c r="F15" s="2">
        <v>0</v>
      </c>
      <c r="G15" s="2">
        <f t="shared" si="2"/>
        <v>0</v>
      </c>
      <c r="H15" s="2">
        <v>0</v>
      </c>
      <c r="I15" s="4">
        <v>0</v>
      </c>
    </row>
    <row r="16" spans="1:9" ht="18" x14ac:dyDescent="0.3">
      <c r="A16" s="120" t="s">
        <v>62</v>
      </c>
      <c r="B16" s="124">
        <v>180</v>
      </c>
      <c r="C16" s="124" t="s">
        <v>5</v>
      </c>
      <c r="D16" s="2">
        <f t="shared" si="0"/>
        <v>0</v>
      </c>
      <c r="E16" s="2">
        <v>0</v>
      </c>
      <c r="F16" s="2">
        <v>0</v>
      </c>
      <c r="G16" s="2">
        <f t="shared" si="2"/>
        <v>0</v>
      </c>
      <c r="H16" s="2">
        <v>0</v>
      </c>
      <c r="I16" s="4">
        <v>0</v>
      </c>
    </row>
    <row r="17" spans="1:9" ht="36" x14ac:dyDescent="0.3">
      <c r="A17" s="120" t="s">
        <v>61</v>
      </c>
      <c r="B17" s="124" t="s">
        <v>5</v>
      </c>
      <c r="C17" s="124" t="s">
        <v>5</v>
      </c>
      <c r="D17" s="2">
        <f t="shared" si="0"/>
        <v>0</v>
      </c>
      <c r="E17" s="2">
        <f t="shared" ref="E17" si="3">E19+E20</f>
        <v>0</v>
      </c>
      <c r="F17" s="2">
        <f t="shared" ref="F17" si="4">F19+F20</f>
        <v>0</v>
      </c>
      <c r="G17" s="2">
        <f t="shared" si="2"/>
        <v>0</v>
      </c>
      <c r="H17" s="2">
        <f t="shared" ref="H17" si="5">H19+H20</f>
        <v>0</v>
      </c>
      <c r="I17" s="4">
        <f t="shared" ref="I17" si="6">I19+I20</f>
        <v>0</v>
      </c>
    </row>
    <row r="18" spans="1:9" ht="18" x14ac:dyDescent="0.3">
      <c r="A18" s="120" t="s">
        <v>6</v>
      </c>
      <c r="B18" s="124"/>
      <c r="C18" s="124"/>
      <c r="D18" s="2"/>
      <c r="E18" s="2"/>
      <c r="F18" s="2"/>
      <c r="G18" s="2"/>
      <c r="H18" s="2"/>
      <c r="I18" s="4"/>
    </row>
    <row r="19" spans="1:9" ht="36" x14ac:dyDescent="0.3">
      <c r="A19" s="120" t="s">
        <v>71</v>
      </c>
      <c r="B19" s="124">
        <v>410</v>
      </c>
      <c r="C19" s="124" t="s">
        <v>5</v>
      </c>
      <c r="D19" s="2">
        <f t="shared" si="0"/>
        <v>0</v>
      </c>
      <c r="E19" s="2">
        <v>0</v>
      </c>
      <c r="F19" s="2">
        <v>0</v>
      </c>
      <c r="G19" s="2">
        <f t="shared" ref="G19:G21" si="7">H19+I19</f>
        <v>0</v>
      </c>
      <c r="H19" s="2">
        <v>0</v>
      </c>
      <c r="I19" s="4">
        <v>0</v>
      </c>
    </row>
    <row r="20" spans="1:9" ht="54" x14ac:dyDescent="0.3">
      <c r="A20" s="120" t="s">
        <v>72</v>
      </c>
      <c r="B20" s="124">
        <v>440</v>
      </c>
      <c r="C20" s="124" t="s">
        <v>5</v>
      </c>
      <c r="D20" s="2">
        <f t="shared" si="0"/>
        <v>0</v>
      </c>
      <c r="E20" s="2">
        <v>0</v>
      </c>
      <c r="F20" s="2">
        <v>0</v>
      </c>
      <c r="G20" s="2">
        <f t="shared" si="7"/>
        <v>0</v>
      </c>
      <c r="H20" s="2">
        <v>0</v>
      </c>
      <c r="I20" s="4">
        <v>0</v>
      </c>
    </row>
    <row r="21" spans="1:9" ht="36" x14ac:dyDescent="0.3">
      <c r="A21" s="120" t="s">
        <v>50</v>
      </c>
      <c r="B21" s="124" t="s">
        <v>5</v>
      </c>
      <c r="C21" s="124" t="s">
        <v>5</v>
      </c>
      <c r="D21" s="2">
        <f t="shared" si="0"/>
        <v>0</v>
      </c>
      <c r="E21" s="2">
        <f t="shared" ref="E21" si="8">E23+E24</f>
        <v>0</v>
      </c>
      <c r="F21" s="2">
        <f t="shared" ref="F21" si="9">F23+F24</f>
        <v>0</v>
      </c>
      <c r="G21" s="2">
        <f t="shared" si="7"/>
        <v>0</v>
      </c>
      <c r="H21" s="2">
        <f t="shared" ref="H21" si="10">H23+H24</f>
        <v>0</v>
      </c>
      <c r="I21" s="4">
        <f t="shared" ref="I21" si="11">I23+I24</f>
        <v>0</v>
      </c>
    </row>
    <row r="22" spans="1:9" ht="18" x14ac:dyDescent="0.3">
      <c r="A22" s="120" t="s">
        <v>9</v>
      </c>
      <c r="B22" s="124"/>
      <c r="C22" s="124"/>
      <c r="D22" s="2"/>
      <c r="E22" s="2"/>
      <c r="F22" s="2"/>
      <c r="G22" s="2"/>
      <c r="H22" s="2"/>
      <c r="I22" s="4"/>
    </row>
    <row r="23" spans="1:9" ht="108" x14ac:dyDescent="0.3">
      <c r="A23" s="120" t="s">
        <v>70</v>
      </c>
      <c r="B23" s="124">
        <v>510</v>
      </c>
      <c r="C23" s="124" t="s">
        <v>5</v>
      </c>
      <c r="D23" s="2">
        <f t="shared" si="0"/>
        <v>0</v>
      </c>
      <c r="E23" s="2">
        <v>0</v>
      </c>
      <c r="F23" s="2">
        <v>0</v>
      </c>
      <c r="G23" s="2">
        <f t="shared" ref="G23:G25" si="12">H23+I23</f>
        <v>0</v>
      </c>
      <c r="H23" s="2">
        <v>0</v>
      </c>
      <c r="I23" s="4">
        <v>0</v>
      </c>
    </row>
    <row r="24" spans="1:9" ht="126" x14ac:dyDescent="0.3">
      <c r="A24" s="120" t="s">
        <v>265</v>
      </c>
      <c r="B24" s="124">
        <v>510</v>
      </c>
      <c r="C24" s="124" t="s">
        <v>5</v>
      </c>
      <c r="D24" s="2">
        <f t="shared" si="0"/>
        <v>0</v>
      </c>
      <c r="E24" s="2">
        <v>0</v>
      </c>
      <c r="F24" s="2">
        <v>0</v>
      </c>
      <c r="G24" s="2">
        <f t="shared" si="12"/>
        <v>0</v>
      </c>
      <c r="H24" s="2">
        <v>0</v>
      </c>
      <c r="I24" s="4">
        <v>0</v>
      </c>
    </row>
    <row r="25" spans="1:9" ht="18" x14ac:dyDescent="0.3">
      <c r="A25" s="120" t="s">
        <v>7</v>
      </c>
      <c r="B25" s="124" t="s">
        <v>5</v>
      </c>
      <c r="C25" s="124">
        <v>900</v>
      </c>
      <c r="D25" s="5">
        <f t="shared" si="0"/>
        <v>43900</v>
      </c>
      <c r="E25" s="2">
        <f>E27+E98</f>
        <v>43900</v>
      </c>
      <c r="F25" s="2">
        <f>F27+F98</f>
        <v>0</v>
      </c>
      <c r="G25" s="5">
        <f t="shared" si="12"/>
        <v>43900</v>
      </c>
      <c r="H25" s="2">
        <f>H27+H98</f>
        <v>43900</v>
      </c>
      <c r="I25" s="2">
        <f>I27+I98</f>
        <v>0</v>
      </c>
    </row>
    <row r="26" spans="1:9" ht="18" x14ac:dyDescent="0.3">
      <c r="A26" s="120" t="s">
        <v>6</v>
      </c>
      <c r="B26" s="124"/>
      <c r="C26" s="124"/>
      <c r="D26" s="5"/>
      <c r="E26" s="2"/>
      <c r="F26" s="2"/>
      <c r="G26" s="5"/>
      <c r="H26" s="2"/>
      <c r="I26" s="2"/>
    </row>
    <row r="27" spans="1:9" ht="18" x14ac:dyDescent="0.3">
      <c r="A27" s="120" t="s">
        <v>8</v>
      </c>
      <c r="B27" s="124" t="s">
        <v>5</v>
      </c>
      <c r="C27" s="124">
        <v>200</v>
      </c>
      <c r="D27" s="5">
        <f t="shared" si="0"/>
        <v>24000</v>
      </c>
      <c r="E27" s="2">
        <f>E29+E37+E66+E77</f>
        <v>24000</v>
      </c>
      <c r="F27" s="2">
        <f>F29+F37+F66+F77</f>
        <v>0</v>
      </c>
      <c r="G27" s="5">
        <f t="shared" ref="G27" si="13">H27+I27</f>
        <v>24000</v>
      </c>
      <c r="H27" s="2">
        <f>H29+H37+H66+H77</f>
        <v>24000</v>
      </c>
      <c r="I27" s="2">
        <f>I29+I37+I66+I77</f>
        <v>0</v>
      </c>
    </row>
    <row r="28" spans="1:9" ht="14.4" customHeight="1" x14ac:dyDescent="0.3">
      <c r="A28" s="120" t="s">
        <v>9</v>
      </c>
      <c r="B28" s="124"/>
      <c r="C28" s="124"/>
      <c r="D28" s="5"/>
      <c r="E28" s="2"/>
      <c r="F28" s="2"/>
      <c r="G28" s="5"/>
      <c r="H28" s="2"/>
      <c r="I28" s="2"/>
    </row>
    <row r="29" spans="1:9" ht="72" x14ac:dyDescent="0.3">
      <c r="A29" s="120" t="s">
        <v>10</v>
      </c>
      <c r="B29" s="124" t="s">
        <v>5</v>
      </c>
      <c r="C29" s="124">
        <v>210</v>
      </c>
      <c r="D29" s="5">
        <f t="shared" si="0"/>
        <v>0</v>
      </c>
      <c r="E29" s="2">
        <f>E31+E32+E33+E34</f>
        <v>0</v>
      </c>
      <c r="F29" s="2">
        <f>F31+F32+F33+F34</f>
        <v>0</v>
      </c>
      <c r="G29" s="5">
        <f t="shared" ref="G29" si="14">H29+I29</f>
        <v>0</v>
      </c>
      <c r="H29" s="2">
        <f>H31+H32+H33+H34</f>
        <v>0</v>
      </c>
      <c r="I29" s="2">
        <f>I31+I32+I33+I34</f>
        <v>0</v>
      </c>
    </row>
    <row r="30" spans="1:9" ht="18" x14ac:dyDescent="0.3">
      <c r="A30" s="120" t="s">
        <v>9</v>
      </c>
      <c r="B30" s="124"/>
      <c r="C30" s="124"/>
      <c r="D30" s="5"/>
      <c r="E30" s="2"/>
      <c r="F30" s="2"/>
      <c r="G30" s="5"/>
      <c r="H30" s="2"/>
      <c r="I30" s="2"/>
    </row>
    <row r="31" spans="1:9" ht="18" x14ac:dyDescent="0.3">
      <c r="A31" s="120" t="s">
        <v>11</v>
      </c>
      <c r="B31" s="124">
        <v>111</v>
      </c>
      <c r="C31" s="124">
        <v>211</v>
      </c>
      <c r="D31" s="5">
        <f t="shared" si="0"/>
        <v>0</v>
      </c>
      <c r="E31" s="2">
        <v>0</v>
      </c>
      <c r="F31" s="2">
        <v>0</v>
      </c>
      <c r="G31" s="5">
        <f t="shared" ref="G31:G33" si="15">H31+I31</f>
        <v>0</v>
      </c>
      <c r="H31" s="2">
        <v>0</v>
      </c>
      <c r="I31" s="2">
        <v>0</v>
      </c>
    </row>
    <row r="32" spans="1:9" ht="72" x14ac:dyDescent="0.3">
      <c r="A32" s="120" t="s">
        <v>12</v>
      </c>
      <c r="B32" s="124">
        <v>112</v>
      </c>
      <c r="C32" s="124">
        <v>212</v>
      </c>
      <c r="D32" s="5">
        <f t="shared" si="0"/>
        <v>0</v>
      </c>
      <c r="E32" s="2">
        <v>0</v>
      </c>
      <c r="F32" s="2">
        <v>0</v>
      </c>
      <c r="G32" s="5">
        <f t="shared" si="15"/>
        <v>0</v>
      </c>
      <c r="H32" s="2">
        <v>0</v>
      </c>
      <c r="I32" s="2">
        <v>0</v>
      </c>
    </row>
    <row r="33" spans="1:9" ht="54" x14ac:dyDescent="0.3">
      <c r="A33" s="120" t="s">
        <v>13</v>
      </c>
      <c r="B33" s="124">
        <v>119</v>
      </c>
      <c r="C33" s="124">
        <v>213</v>
      </c>
      <c r="D33" s="5">
        <f t="shared" si="0"/>
        <v>0</v>
      </c>
      <c r="E33" s="2">
        <v>0</v>
      </c>
      <c r="F33" s="2">
        <v>0</v>
      </c>
      <c r="G33" s="5">
        <f t="shared" si="15"/>
        <v>0</v>
      </c>
      <c r="H33" s="2">
        <v>0</v>
      </c>
      <c r="I33" s="2">
        <v>0</v>
      </c>
    </row>
    <row r="34" spans="1:9" ht="72" x14ac:dyDescent="0.3">
      <c r="A34" s="120" t="s">
        <v>197</v>
      </c>
      <c r="B34" s="124" t="s">
        <v>5</v>
      </c>
      <c r="C34" s="124">
        <v>214</v>
      </c>
      <c r="D34" s="5">
        <f>E34+F34</f>
        <v>0</v>
      </c>
      <c r="E34" s="2">
        <f>E35+E36</f>
        <v>0</v>
      </c>
      <c r="F34" s="2">
        <f>F35+F36</f>
        <v>0</v>
      </c>
      <c r="G34" s="5">
        <f>H34+I34</f>
        <v>0</v>
      </c>
      <c r="H34" s="2">
        <f>H35+H36</f>
        <v>0</v>
      </c>
      <c r="I34" s="2">
        <f>I35+I36</f>
        <v>0</v>
      </c>
    </row>
    <row r="35" spans="1:9" ht="18" x14ac:dyDescent="0.3">
      <c r="A35" s="378" t="s">
        <v>6</v>
      </c>
      <c r="B35" s="124">
        <v>112</v>
      </c>
      <c r="C35" s="124">
        <v>214</v>
      </c>
      <c r="D35" s="5">
        <f t="shared" si="0"/>
        <v>0</v>
      </c>
      <c r="E35" s="2">
        <v>0</v>
      </c>
      <c r="F35" s="2">
        <v>0</v>
      </c>
      <c r="G35" s="5">
        <f t="shared" ref="G35" si="16">H35+I35</f>
        <v>0</v>
      </c>
      <c r="H35" s="2">
        <v>0</v>
      </c>
      <c r="I35" s="2">
        <v>0</v>
      </c>
    </row>
    <row r="36" spans="1:9" ht="14.4" customHeight="1" x14ac:dyDescent="0.3">
      <c r="A36" s="379"/>
      <c r="B36" s="124">
        <v>244</v>
      </c>
      <c r="C36" s="124">
        <v>214</v>
      </c>
      <c r="D36" s="5">
        <v>0</v>
      </c>
      <c r="E36" s="2">
        <v>0</v>
      </c>
      <c r="F36" s="2">
        <v>0</v>
      </c>
      <c r="G36" s="5">
        <v>0</v>
      </c>
      <c r="H36" s="2">
        <v>0</v>
      </c>
      <c r="I36" s="2">
        <v>0</v>
      </c>
    </row>
    <row r="37" spans="1:9" ht="36" x14ac:dyDescent="0.3">
      <c r="A37" s="120" t="s">
        <v>14</v>
      </c>
      <c r="B37" s="124" t="s">
        <v>5</v>
      </c>
      <c r="C37" s="124">
        <v>220</v>
      </c>
      <c r="D37" s="5">
        <f t="shared" si="0"/>
        <v>24000</v>
      </c>
      <c r="E37" s="2">
        <f>E39+E40+E43+E51+E52+E55+E61</f>
        <v>24000</v>
      </c>
      <c r="F37" s="2">
        <f>F39+F40+F43+F51+F52+F55+F61</f>
        <v>0</v>
      </c>
      <c r="G37" s="5">
        <f t="shared" ref="G37" si="17">H37+I37</f>
        <v>24000</v>
      </c>
      <c r="H37" s="2">
        <f>H39+H40+H43+H51+H52+H55+H61</f>
        <v>24000</v>
      </c>
      <c r="I37" s="2">
        <f>I39+I40+I43+I51+I52+I55+I61</f>
        <v>0</v>
      </c>
    </row>
    <row r="38" spans="1:9" ht="18" x14ac:dyDescent="0.3">
      <c r="A38" s="120" t="s">
        <v>9</v>
      </c>
      <c r="B38" s="124"/>
      <c r="C38" s="124"/>
      <c r="D38" s="5"/>
      <c r="E38" s="2"/>
      <c r="F38" s="2"/>
      <c r="G38" s="5"/>
      <c r="H38" s="2"/>
      <c r="I38" s="2"/>
    </row>
    <row r="39" spans="1:9" ht="18" x14ac:dyDescent="0.3">
      <c r="A39" s="120" t="s">
        <v>15</v>
      </c>
      <c r="B39" s="124">
        <v>244</v>
      </c>
      <c r="C39" s="124">
        <v>221</v>
      </c>
      <c r="D39" s="5">
        <f t="shared" si="0"/>
        <v>0</v>
      </c>
      <c r="E39" s="2">
        <v>0</v>
      </c>
      <c r="F39" s="2">
        <v>0</v>
      </c>
      <c r="G39" s="5">
        <f t="shared" ref="G39:G43" si="18">H39+I39</f>
        <v>0</v>
      </c>
      <c r="H39" s="2">
        <v>0</v>
      </c>
      <c r="I39" s="2">
        <v>0</v>
      </c>
    </row>
    <row r="40" spans="1:9" ht="36" x14ac:dyDescent="0.3">
      <c r="A40" s="120" t="s">
        <v>16</v>
      </c>
      <c r="B40" s="124" t="s">
        <v>5</v>
      </c>
      <c r="C40" s="124">
        <v>222</v>
      </c>
      <c r="D40" s="5">
        <f t="shared" si="0"/>
        <v>0</v>
      </c>
      <c r="E40" s="2">
        <f>E41+E42</f>
        <v>0</v>
      </c>
      <c r="F40" s="2">
        <f>F41+F42</f>
        <v>0</v>
      </c>
      <c r="G40" s="5">
        <f t="shared" si="18"/>
        <v>0</v>
      </c>
      <c r="H40" s="2">
        <f>H41+H42</f>
        <v>0</v>
      </c>
      <c r="I40" s="2">
        <f>I41+I42</f>
        <v>0</v>
      </c>
    </row>
    <row r="41" spans="1:9" ht="22.95" customHeight="1" x14ac:dyDescent="0.3">
      <c r="A41" s="370" t="s">
        <v>6</v>
      </c>
      <c r="B41" s="124">
        <v>112</v>
      </c>
      <c r="C41" s="124">
        <v>222</v>
      </c>
      <c r="D41" s="5">
        <f t="shared" si="0"/>
        <v>0</v>
      </c>
      <c r="E41" s="2">
        <v>0</v>
      </c>
      <c r="F41" s="2">
        <v>0</v>
      </c>
      <c r="G41" s="5">
        <f t="shared" si="18"/>
        <v>0</v>
      </c>
      <c r="H41" s="2">
        <v>0</v>
      </c>
      <c r="I41" s="2">
        <v>0</v>
      </c>
    </row>
    <row r="42" spans="1:9" ht="18" x14ac:dyDescent="0.3">
      <c r="A42" s="370"/>
      <c r="B42" s="124">
        <v>244</v>
      </c>
      <c r="C42" s="124">
        <v>222</v>
      </c>
      <c r="D42" s="5">
        <f t="shared" si="0"/>
        <v>0</v>
      </c>
      <c r="E42" s="2">
        <v>0</v>
      </c>
      <c r="F42" s="2">
        <v>0</v>
      </c>
      <c r="G42" s="5">
        <f t="shared" si="18"/>
        <v>0</v>
      </c>
      <c r="H42" s="2">
        <v>0</v>
      </c>
      <c r="I42" s="2">
        <v>0</v>
      </c>
    </row>
    <row r="43" spans="1:9" ht="36" x14ac:dyDescent="0.3">
      <c r="A43" s="120" t="s">
        <v>17</v>
      </c>
      <c r="B43" s="124" t="s">
        <v>5</v>
      </c>
      <c r="C43" s="124">
        <v>223</v>
      </c>
      <c r="D43" s="5">
        <f t="shared" si="0"/>
        <v>2000</v>
      </c>
      <c r="E43" s="2">
        <f t="shared" ref="E43" si="19">E45+E46+E47+E48+E49</f>
        <v>2000</v>
      </c>
      <c r="F43" s="2">
        <f t="shared" ref="F43" si="20">F45+F46+F47+F48+F49</f>
        <v>0</v>
      </c>
      <c r="G43" s="5">
        <f t="shared" si="18"/>
        <v>2000</v>
      </c>
      <c r="H43" s="2">
        <f t="shared" ref="H43" si="21">H45+H46+H47+H48+H49</f>
        <v>2000</v>
      </c>
      <c r="I43" s="2">
        <f t="shared" ref="I43" si="22">I45+I46+I47+I48+I49</f>
        <v>0</v>
      </c>
    </row>
    <row r="44" spans="1:9" ht="18" x14ac:dyDescent="0.3">
      <c r="A44" s="120" t="s">
        <v>6</v>
      </c>
      <c r="B44" s="124"/>
      <c r="C44" s="124"/>
      <c r="D44" s="5"/>
      <c r="E44" s="2"/>
      <c r="F44" s="2"/>
      <c r="G44" s="5"/>
      <c r="H44" s="2"/>
      <c r="I44" s="2"/>
    </row>
    <row r="45" spans="1:9" ht="54" x14ac:dyDescent="0.3">
      <c r="A45" s="120" t="s">
        <v>18</v>
      </c>
      <c r="B45" s="124">
        <v>247</v>
      </c>
      <c r="C45" s="124">
        <v>223</v>
      </c>
      <c r="D45" s="5">
        <f t="shared" si="0"/>
        <v>0</v>
      </c>
      <c r="E45" s="2">
        <v>0</v>
      </c>
      <c r="F45" s="2">
        <v>0</v>
      </c>
      <c r="G45" s="5">
        <f t="shared" ref="G45:G51" si="23">H45+I45</f>
        <v>0</v>
      </c>
      <c r="H45" s="2">
        <v>0</v>
      </c>
      <c r="I45" s="2">
        <v>0</v>
      </c>
    </row>
    <row r="46" spans="1:9" ht="36" x14ac:dyDescent="0.3">
      <c r="A46" s="120" t="s">
        <v>19</v>
      </c>
      <c r="B46" s="124">
        <v>247</v>
      </c>
      <c r="C46" s="124">
        <v>223</v>
      </c>
      <c r="D46" s="5">
        <f t="shared" si="0"/>
        <v>0</v>
      </c>
      <c r="E46" s="2">
        <v>0</v>
      </c>
      <c r="F46" s="2">
        <v>0</v>
      </c>
      <c r="G46" s="5">
        <f t="shared" si="23"/>
        <v>0</v>
      </c>
      <c r="H46" s="2">
        <v>0</v>
      </c>
      <c r="I46" s="2">
        <v>0</v>
      </c>
    </row>
    <row r="47" spans="1:9" ht="138.6" customHeight="1" x14ac:dyDescent="0.3">
      <c r="A47" s="120" t="s">
        <v>20</v>
      </c>
      <c r="B47" s="124">
        <v>247</v>
      </c>
      <c r="C47" s="124">
        <v>223</v>
      </c>
      <c r="D47" s="5">
        <f t="shared" si="0"/>
        <v>2000</v>
      </c>
      <c r="E47" s="2">
        <v>2000</v>
      </c>
      <c r="F47" s="2">
        <v>0</v>
      </c>
      <c r="G47" s="5">
        <f t="shared" si="23"/>
        <v>2000</v>
      </c>
      <c r="H47" s="2">
        <v>2000</v>
      </c>
      <c r="I47" s="2">
        <v>0</v>
      </c>
    </row>
    <row r="48" spans="1:9" ht="72" x14ac:dyDescent="0.3">
      <c r="A48" s="120" t="s">
        <v>21</v>
      </c>
      <c r="B48" s="124">
        <v>244</v>
      </c>
      <c r="C48" s="124">
        <v>223</v>
      </c>
      <c r="D48" s="5">
        <f t="shared" si="0"/>
        <v>0</v>
      </c>
      <c r="E48" s="2">
        <v>0</v>
      </c>
      <c r="F48" s="2">
        <v>0</v>
      </c>
      <c r="G48" s="5">
        <f t="shared" si="23"/>
        <v>0</v>
      </c>
      <c r="H48" s="2">
        <v>0</v>
      </c>
      <c r="I48" s="2">
        <v>0</v>
      </c>
    </row>
    <row r="49" spans="1:9" ht="54" x14ac:dyDescent="0.3">
      <c r="A49" s="120" t="s">
        <v>22</v>
      </c>
      <c r="B49" s="124">
        <v>244</v>
      </c>
      <c r="C49" s="124">
        <v>223</v>
      </c>
      <c r="D49" s="5">
        <f t="shared" si="0"/>
        <v>0</v>
      </c>
      <c r="E49" s="2">
        <v>0</v>
      </c>
      <c r="F49" s="2">
        <v>0</v>
      </c>
      <c r="G49" s="5">
        <f t="shared" si="23"/>
        <v>0</v>
      </c>
      <c r="H49" s="2">
        <v>0</v>
      </c>
      <c r="I49" s="2">
        <v>0</v>
      </c>
    </row>
    <row r="50" spans="1:9" ht="36" x14ac:dyDescent="0.3">
      <c r="A50" s="232" t="s">
        <v>306</v>
      </c>
      <c r="B50" s="233">
        <v>244</v>
      </c>
      <c r="C50" s="233">
        <v>223</v>
      </c>
      <c r="D50" s="5">
        <f t="shared" ref="D50" si="24">E50+F50</f>
        <v>0</v>
      </c>
      <c r="E50" s="2">
        <v>0</v>
      </c>
      <c r="F50" s="2">
        <v>0</v>
      </c>
      <c r="G50" s="5">
        <f t="shared" ref="G50" si="25">H50+I50</f>
        <v>0</v>
      </c>
      <c r="H50" s="2">
        <v>0</v>
      </c>
      <c r="I50" s="2">
        <v>0</v>
      </c>
    </row>
    <row r="51" spans="1:9" ht="162" x14ac:dyDescent="0.3">
      <c r="A51" s="120" t="s">
        <v>23</v>
      </c>
      <c r="B51" s="124">
        <v>244</v>
      </c>
      <c r="C51" s="124">
        <v>224</v>
      </c>
      <c r="D51" s="5">
        <f t="shared" si="0"/>
        <v>0</v>
      </c>
      <c r="E51" s="2">
        <v>0</v>
      </c>
      <c r="F51" s="2">
        <v>0</v>
      </c>
      <c r="G51" s="5">
        <f t="shared" si="23"/>
        <v>0</v>
      </c>
      <c r="H51" s="2">
        <v>0</v>
      </c>
      <c r="I51" s="2">
        <v>0</v>
      </c>
    </row>
    <row r="52" spans="1:9" ht="54" x14ac:dyDescent="0.3">
      <c r="A52" s="120" t="s">
        <v>24</v>
      </c>
      <c r="B52" s="124" t="s">
        <v>5</v>
      </c>
      <c r="C52" s="124">
        <v>225</v>
      </c>
      <c r="D52" s="2">
        <f t="shared" ref="D52:G52" si="26">D53+D54</f>
        <v>10000</v>
      </c>
      <c r="E52" s="2">
        <f>E53+E54</f>
        <v>10000</v>
      </c>
      <c r="F52" s="2">
        <f t="shared" si="26"/>
        <v>0</v>
      </c>
      <c r="G52" s="2">
        <f t="shared" si="26"/>
        <v>10000</v>
      </c>
      <c r="H52" s="2">
        <f>H53+H54</f>
        <v>10000</v>
      </c>
      <c r="I52" s="2">
        <f t="shared" ref="I52" si="27">I53+I54</f>
        <v>0</v>
      </c>
    </row>
    <row r="53" spans="1:9" ht="18" x14ac:dyDescent="0.3">
      <c r="A53" s="370" t="s">
        <v>6</v>
      </c>
      <c r="B53" s="124">
        <v>243</v>
      </c>
      <c r="C53" s="124">
        <v>225</v>
      </c>
      <c r="D53" s="5">
        <f t="shared" si="0"/>
        <v>0</v>
      </c>
      <c r="E53" s="2">
        <v>0</v>
      </c>
      <c r="F53" s="2">
        <v>0</v>
      </c>
      <c r="G53" s="5">
        <f t="shared" ref="G53:G98" si="28">H53+I53</f>
        <v>0</v>
      </c>
      <c r="H53" s="2">
        <v>0</v>
      </c>
      <c r="I53" s="2">
        <v>0</v>
      </c>
    </row>
    <row r="54" spans="1:9" ht="18" x14ac:dyDescent="0.3">
      <c r="A54" s="370"/>
      <c r="B54" s="124">
        <v>244</v>
      </c>
      <c r="C54" s="124">
        <v>225</v>
      </c>
      <c r="D54" s="5">
        <f t="shared" si="0"/>
        <v>10000</v>
      </c>
      <c r="E54" s="2">
        <v>10000</v>
      </c>
      <c r="F54" s="2">
        <v>0</v>
      </c>
      <c r="G54" s="5">
        <f t="shared" si="28"/>
        <v>10000</v>
      </c>
      <c r="H54" s="2">
        <v>10000</v>
      </c>
      <c r="I54" s="2">
        <v>0</v>
      </c>
    </row>
    <row r="55" spans="1:9" ht="36" x14ac:dyDescent="0.3">
      <c r="A55" s="120" t="s">
        <v>58</v>
      </c>
      <c r="B55" s="124" t="s">
        <v>5</v>
      </c>
      <c r="C55" s="124">
        <v>226</v>
      </c>
      <c r="D55" s="5">
        <f t="shared" si="0"/>
        <v>12000</v>
      </c>
      <c r="E55" s="2">
        <f>E56+E57+E59+E60+E58</f>
        <v>12000</v>
      </c>
      <c r="F55" s="2">
        <f>F56+F57+F59+F60+F58</f>
        <v>0</v>
      </c>
      <c r="G55" s="5">
        <f t="shared" si="28"/>
        <v>12000</v>
      </c>
      <c r="H55" s="2">
        <f>H56+H57+H59+H60+H58</f>
        <v>12000</v>
      </c>
      <c r="I55" s="2">
        <f>I56+I57+I59+I60+I58</f>
        <v>0</v>
      </c>
    </row>
    <row r="56" spans="1:9" ht="18" x14ac:dyDescent="0.3">
      <c r="A56" s="370" t="s">
        <v>6</v>
      </c>
      <c r="B56" s="124">
        <v>112</v>
      </c>
      <c r="C56" s="124">
        <v>226</v>
      </c>
      <c r="D56" s="5">
        <f t="shared" si="0"/>
        <v>0</v>
      </c>
      <c r="E56" s="2">
        <v>0</v>
      </c>
      <c r="F56" s="2">
        <v>0</v>
      </c>
      <c r="G56" s="5">
        <f t="shared" si="28"/>
        <v>0</v>
      </c>
      <c r="H56" s="2">
        <v>0</v>
      </c>
      <c r="I56" s="2">
        <v>0</v>
      </c>
    </row>
    <row r="57" spans="1:9" ht="18" x14ac:dyDescent="0.3">
      <c r="A57" s="370"/>
      <c r="B57" s="124">
        <v>113</v>
      </c>
      <c r="C57" s="124">
        <v>226</v>
      </c>
      <c r="D57" s="5">
        <f t="shared" si="0"/>
        <v>0</v>
      </c>
      <c r="E57" s="2">
        <v>0</v>
      </c>
      <c r="F57" s="2">
        <v>0</v>
      </c>
      <c r="G57" s="5">
        <f t="shared" si="28"/>
        <v>0</v>
      </c>
      <c r="H57" s="2">
        <v>0</v>
      </c>
      <c r="I57" s="2">
        <v>0</v>
      </c>
    </row>
    <row r="58" spans="1:9" ht="18" x14ac:dyDescent="0.3">
      <c r="A58" s="370"/>
      <c r="B58" s="124">
        <v>119</v>
      </c>
      <c r="C58" s="124">
        <v>226</v>
      </c>
      <c r="D58" s="5">
        <f t="shared" si="0"/>
        <v>0</v>
      </c>
      <c r="E58" s="2">
        <v>0</v>
      </c>
      <c r="F58" s="2">
        <v>0</v>
      </c>
      <c r="G58" s="5">
        <f t="shared" si="28"/>
        <v>0</v>
      </c>
      <c r="H58" s="2">
        <v>0</v>
      </c>
      <c r="I58" s="2">
        <v>0</v>
      </c>
    </row>
    <row r="59" spans="1:9" ht="18" x14ac:dyDescent="0.3">
      <c r="A59" s="370"/>
      <c r="B59" s="124">
        <v>243</v>
      </c>
      <c r="C59" s="124">
        <v>226</v>
      </c>
      <c r="D59" s="5">
        <f t="shared" si="0"/>
        <v>0</v>
      </c>
      <c r="E59" s="2">
        <v>0</v>
      </c>
      <c r="F59" s="2">
        <v>0</v>
      </c>
      <c r="G59" s="5">
        <f t="shared" si="28"/>
        <v>0</v>
      </c>
      <c r="H59" s="2">
        <v>0</v>
      </c>
      <c r="I59" s="2">
        <v>0</v>
      </c>
    </row>
    <row r="60" spans="1:9" ht="18" x14ac:dyDescent="0.3">
      <c r="A60" s="370"/>
      <c r="B60" s="124">
        <v>244</v>
      </c>
      <c r="C60" s="124">
        <v>226</v>
      </c>
      <c r="D60" s="5">
        <f t="shared" si="0"/>
        <v>12000</v>
      </c>
      <c r="E60" s="2">
        <v>12000</v>
      </c>
      <c r="F60" s="2">
        <v>0</v>
      </c>
      <c r="G60" s="5">
        <f t="shared" si="28"/>
        <v>12000</v>
      </c>
      <c r="H60" s="2">
        <v>12000</v>
      </c>
      <c r="I60" s="2">
        <v>0</v>
      </c>
    </row>
    <row r="61" spans="1:9" ht="18" x14ac:dyDescent="0.3">
      <c r="A61" s="120" t="s">
        <v>25</v>
      </c>
      <c r="B61" s="124">
        <v>244</v>
      </c>
      <c r="C61" s="124">
        <v>227</v>
      </c>
      <c r="D61" s="5">
        <f t="shared" si="0"/>
        <v>0</v>
      </c>
      <c r="E61" s="2">
        <v>0</v>
      </c>
      <c r="F61" s="2">
        <v>0</v>
      </c>
      <c r="G61" s="5">
        <f t="shared" si="28"/>
        <v>0</v>
      </c>
      <c r="H61" s="2">
        <v>0</v>
      </c>
      <c r="I61" s="2">
        <v>0</v>
      </c>
    </row>
    <row r="62" spans="1:9" ht="54" x14ac:dyDescent="0.3">
      <c r="A62" s="304" t="s">
        <v>285</v>
      </c>
      <c r="B62" s="305" t="s">
        <v>115</v>
      </c>
      <c r="C62" s="305">
        <v>228</v>
      </c>
      <c r="D62" s="5">
        <f t="shared" ref="D62" si="29">E62+F62</f>
        <v>0</v>
      </c>
      <c r="E62" s="2">
        <v>0</v>
      </c>
      <c r="F62" s="2">
        <v>0</v>
      </c>
      <c r="G62" s="5">
        <f t="shared" ref="G62" si="30">H62+I62</f>
        <v>0</v>
      </c>
      <c r="H62" s="2">
        <v>0</v>
      </c>
      <c r="I62" s="2">
        <v>0</v>
      </c>
    </row>
    <row r="63" spans="1:9" ht="18" x14ac:dyDescent="0.3">
      <c r="A63" s="371" t="s">
        <v>6</v>
      </c>
      <c r="B63" s="338">
        <v>243</v>
      </c>
      <c r="C63" s="338">
        <v>228</v>
      </c>
      <c r="D63" s="5">
        <f t="shared" ref="D63:D64" si="31">E63+F63</f>
        <v>0</v>
      </c>
      <c r="E63" s="2">
        <v>0</v>
      </c>
      <c r="F63" s="2">
        <v>0</v>
      </c>
      <c r="G63" s="5">
        <f t="shared" ref="G63:G64" si="32">H63+I63</f>
        <v>0</v>
      </c>
      <c r="H63" s="2">
        <v>0</v>
      </c>
      <c r="I63" s="2">
        <v>0</v>
      </c>
    </row>
    <row r="64" spans="1:9" ht="18" x14ac:dyDescent="0.3">
      <c r="A64" s="372"/>
      <c r="B64" s="338">
        <v>244</v>
      </c>
      <c r="C64" s="338">
        <v>228</v>
      </c>
      <c r="D64" s="5">
        <f t="shared" si="31"/>
        <v>0</v>
      </c>
      <c r="E64" s="2">
        <v>0</v>
      </c>
      <c r="F64" s="2">
        <v>0</v>
      </c>
      <c r="G64" s="5">
        <f t="shared" si="32"/>
        <v>0</v>
      </c>
      <c r="H64" s="2">
        <v>0</v>
      </c>
      <c r="I64" s="2">
        <v>0</v>
      </c>
    </row>
    <row r="65" spans="1:9" ht="126" x14ac:dyDescent="0.3">
      <c r="A65" s="186" t="s">
        <v>342</v>
      </c>
      <c r="B65" s="187">
        <v>244</v>
      </c>
      <c r="C65" s="187">
        <v>229</v>
      </c>
      <c r="D65" s="5">
        <f t="shared" si="0"/>
        <v>0</v>
      </c>
      <c r="E65" s="2">
        <v>0</v>
      </c>
      <c r="F65" s="2">
        <v>0</v>
      </c>
      <c r="G65" s="5">
        <f t="shared" si="28"/>
        <v>0</v>
      </c>
      <c r="H65" s="2">
        <v>0</v>
      </c>
      <c r="I65" s="2">
        <v>0</v>
      </c>
    </row>
    <row r="66" spans="1:9" ht="36" x14ac:dyDescent="0.3">
      <c r="A66" s="120" t="s">
        <v>26</v>
      </c>
      <c r="B66" s="124" t="s">
        <v>5</v>
      </c>
      <c r="C66" s="124">
        <v>260</v>
      </c>
      <c r="D66" s="5">
        <f t="shared" si="0"/>
        <v>0</v>
      </c>
      <c r="E66" s="2">
        <f>E70+E72+E76</f>
        <v>0</v>
      </c>
      <c r="F66" s="2">
        <f>F70+F72+F76</f>
        <v>0</v>
      </c>
      <c r="G66" s="5">
        <f t="shared" si="28"/>
        <v>0</v>
      </c>
      <c r="H66" s="2">
        <f>H70+H72+H76</f>
        <v>0</v>
      </c>
      <c r="I66" s="2">
        <f>I70+I72+I76</f>
        <v>0</v>
      </c>
    </row>
    <row r="67" spans="1:9" ht="90" x14ac:dyDescent="0.3">
      <c r="A67" s="276" t="s">
        <v>27</v>
      </c>
      <c r="B67" s="277" t="s">
        <v>115</v>
      </c>
      <c r="C67" s="277">
        <v>263</v>
      </c>
      <c r="D67" s="5">
        <f t="shared" ref="D67" si="33">E67+F67</f>
        <v>0</v>
      </c>
      <c r="E67" s="2">
        <v>0</v>
      </c>
      <c r="F67" s="2">
        <v>0</v>
      </c>
      <c r="G67" s="5">
        <f t="shared" ref="G67" si="34">H67+I67</f>
        <v>0</v>
      </c>
      <c r="H67" s="2">
        <v>0</v>
      </c>
      <c r="I67" s="2">
        <v>0</v>
      </c>
    </row>
    <row r="68" spans="1:9" ht="18" x14ac:dyDescent="0.3">
      <c r="A68" s="371" t="s">
        <v>6</v>
      </c>
      <c r="B68" s="331">
        <v>321</v>
      </c>
      <c r="C68" s="331">
        <v>263</v>
      </c>
      <c r="D68" s="5">
        <f t="shared" ref="D68:D69" si="35">E68+F68</f>
        <v>0</v>
      </c>
      <c r="E68" s="2">
        <v>0</v>
      </c>
      <c r="F68" s="2">
        <v>0</v>
      </c>
      <c r="G68" s="5">
        <f t="shared" ref="G68:G69" si="36">H68+I68</f>
        <v>0</v>
      </c>
      <c r="H68" s="2">
        <v>0</v>
      </c>
      <c r="I68" s="2">
        <v>0</v>
      </c>
    </row>
    <row r="69" spans="1:9" ht="18" x14ac:dyDescent="0.3">
      <c r="A69" s="372"/>
      <c r="B69" s="331">
        <v>323</v>
      </c>
      <c r="C69" s="331">
        <v>263</v>
      </c>
      <c r="D69" s="5">
        <f t="shared" si="35"/>
        <v>0</v>
      </c>
      <c r="E69" s="2">
        <v>0</v>
      </c>
      <c r="F69" s="2">
        <v>0</v>
      </c>
      <c r="G69" s="5">
        <f t="shared" si="36"/>
        <v>0</v>
      </c>
      <c r="H69" s="2">
        <v>0</v>
      </c>
      <c r="I69" s="2">
        <v>0</v>
      </c>
    </row>
    <row r="70" spans="1:9" ht="72" x14ac:dyDescent="0.3">
      <c r="A70" s="120" t="s">
        <v>325</v>
      </c>
      <c r="B70" s="124">
        <v>323</v>
      </c>
      <c r="C70" s="124">
        <v>264</v>
      </c>
      <c r="D70" s="5">
        <f t="shared" si="0"/>
        <v>0</v>
      </c>
      <c r="E70" s="2">
        <v>0</v>
      </c>
      <c r="F70" s="2">
        <v>0</v>
      </c>
      <c r="G70" s="5">
        <f t="shared" si="28"/>
        <v>0</v>
      </c>
      <c r="H70" s="2">
        <v>0</v>
      </c>
      <c r="I70" s="2">
        <v>0</v>
      </c>
    </row>
    <row r="71" spans="1:9" ht="126" x14ac:dyDescent="0.3">
      <c r="A71" s="229" t="s">
        <v>304</v>
      </c>
      <c r="B71" s="230">
        <v>119</v>
      </c>
      <c r="C71" s="230">
        <v>265</v>
      </c>
      <c r="D71" s="5">
        <f t="shared" si="0"/>
        <v>0</v>
      </c>
      <c r="E71" s="2">
        <v>0</v>
      </c>
      <c r="F71" s="2">
        <v>0</v>
      </c>
      <c r="G71" s="5">
        <f t="shared" si="28"/>
        <v>0</v>
      </c>
      <c r="H71" s="2">
        <v>0</v>
      </c>
      <c r="I71" s="2">
        <v>0</v>
      </c>
    </row>
    <row r="72" spans="1:9" ht="72" x14ac:dyDescent="0.3">
      <c r="A72" s="120" t="s">
        <v>28</v>
      </c>
      <c r="B72" s="124" t="s">
        <v>5</v>
      </c>
      <c r="C72" s="124">
        <v>266</v>
      </c>
      <c r="D72" s="5">
        <f t="shared" si="0"/>
        <v>0</v>
      </c>
      <c r="E72" s="2">
        <f t="shared" ref="E72" si="37">E73+E75</f>
        <v>0</v>
      </c>
      <c r="F72" s="2">
        <f t="shared" ref="F72" si="38">F73+F75</f>
        <v>0</v>
      </c>
      <c r="G72" s="5">
        <f t="shared" si="28"/>
        <v>0</v>
      </c>
      <c r="H72" s="2">
        <f t="shared" ref="H72" si="39">H73+H75</f>
        <v>0</v>
      </c>
      <c r="I72" s="2">
        <f t="shared" ref="I72" si="40">I73+I75</f>
        <v>0</v>
      </c>
    </row>
    <row r="73" spans="1:9" ht="18" x14ac:dyDescent="0.3">
      <c r="A73" s="370" t="s">
        <v>6</v>
      </c>
      <c r="B73" s="124">
        <v>111</v>
      </c>
      <c r="C73" s="124">
        <v>266</v>
      </c>
      <c r="D73" s="5">
        <f t="shared" si="0"/>
        <v>0</v>
      </c>
      <c r="E73" s="2">
        <v>0</v>
      </c>
      <c r="F73" s="2">
        <v>0</v>
      </c>
      <c r="G73" s="5">
        <f t="shared" si="28"/>
        <v>0</v>
      </c>
      <c r="H73" s="2">
        <v>0</v>
      </c>
      <c r="I73" s="2">
        <v>0</v>
      </c>
    </row>
    <row r="74" spans="1:9" ht="18" x14ac:dyDescent="0.3">
      <c r="A74" s="370"/>
      <c r="B74" s="257">
        <v>112</v>
      </c>
      <c r="C74" s="257">
        <v>266</v>
      </c>
      <c r="D74" s="5">
        <f t="shared" ref="D74" si="41">E74+F74</f>
        <v>0</v>
      </c>
      <c r="E74" s="2">
        <v>0</v>
      </c>
      <c r="F74" s="2">
        <v>0</v>
      </c>
      <c r="G74" s="5">
        <f t="shared" ref="G74" si="42">H74+I74</f>
        <v>0</v>
      </c>
      <c r="H74" s="2">
        <v>0</v>
      </c>
      <c r="I74" s="2">
        <v>0</v>
      </c>
    </row>
    <row r="75" spans="1:9" ht="18" x14ac:dyDescent="0.3">
      <c r="A75" s="370"/>
      <c r="B75" s="124">
        <v>119</v>
      </c>
      <c r="C75" s="124">
        <v>266</v>
      </c>
      <c r="D75" s="5">
        <f t="shared" si="0"/>
        <v>0</v>
      </c>
      <c r="E75" s="2">
        <v>0</v>
      </c>
      <c r="F75" s="2">
        <v>0</v>
      </c>
      <c r="G75" s="5">
        <f t="shared" si="28"/>
        <v>0</v>
      </c>
      <c r="H75" s="2">
        <v>0</v>
      </c>
      <c r="I75" s="2">
        <v>0</v>
      </c>
    </row>
    <row r="76" spans="1:9" ht="72" x14ac:dyDescent="0.3">
      <c r="A76" s="120" t="s">
        <v>29</v>
      </c>
      <c r="B76" s="124">
        <v>112</v>
      </c>
      <c r="C76" s="124">
        <v>267</v>
      </c>
      <c r="D76" s="5">
        <f t="shared" si="0"/>
        <v>0</v>
      </c>
      <c r="E76" s="2">
        <v>0</v>
      </c>
      <c r="F76" s="2">
        <v>0</v>
      </c>
      <c r="G76" s="5">
        <f t="shared" si="28"/>
        <v>0</v>
      </c>
      <c r="H76" s="2">
        <v>0</v>
      </c>
      <c r="I76" s="2">
        <v>0</v>
      </c>
    </row>
    <row r="77" spans="1:9" ht="18" x14ac:dyDescent="0.3">
      <c r="A77" s="120" t="s">
        <v>30</v>
      </c>
      <c r="B77" s="124" t="s">
        <v>5</v>
      </c>
      <c r="C77" s="124">
        <v>290</v>
      </c>
      <c r="D77" s="5">
        <f t="shared" si="0"/>
        <v>0</v>
      </c>
      <c r="E77" s="2">
        <f>E79+E83+E84+E85+E86+E93</f>
        <v>0</v>
      </c>
      <c r="F77" s="2">
        <f>F79+F83+F84+F85+F86+F93</f>
        <v>0</v>
      </c>
      <c r="G77" s="5">
        <f t="shared" si="28"/>
        <v>0</v>
      </c>
      <c r="H77" s="2">
        <f>H79+H83+H84+H85+H86+H93</f>
        <v>0</v>
      </c>
      <c r="I77" s="2">
        <f>I79+I83+I84+I85+I86+I93</f>
        <v>0</v>
      </c>
    </row>
    <row r="78" spans="1:9" ht="18" x14ac:dyDescent="0.3">
      <c r="A78" s="120" t="s">
        <v>9</v>
      </c>
      <c r="B78" s="124"/>
      <c r="C78" s="124"/>
      <c r="D78" s="5">
        <f t="shared" si="0"/>
        <v>0</v>
      </c>
      <c r="E78" s="2">
        <v>0</v>
      </c>
      <c r="F78" s="2">
        <v>0</v>
      </c>
      <c r="G78" s="5">
        <f t="shared" si="28"/>
        <v>0</v>
      </c>
      <c r="H78" s="2">
        <v>0</v>
      </c>
      <c r="I78" s="2">
        <v>0</v>
      </c>
    </row>
    <row r="79" spans="1:9" ht="36" x14ac:dyDescent="0.3">
      <c r="A79" s="120" t="s">
        <v>31</v>
      </c>
      <c r="B79" s="124" t="s">
        <v>5</v>
      </c>
      <c r="C79" s="124">
        <v>291</v>
      </c>
      <c r="D79" s="5">
        <f t="shared" si="0"/>
        <v>0</v>
      </c>
      <c r="E79" s="2">
        <f t="shared" ref="E79" si="43">E80+E81+E82</f>
        <v>0</v>
      </c>
      <c r="F79" s="2">
        <f t="shared" ref="F79" si="44">F80+F81+F82</f>
        <v>0</v>
      </c>
      <c r="G79" s="5">
        <f t="shared" si="28"/>
        <v>0</v>
      </c>
      <c r="H79" s="2">
        <f t="shared" ref="H79" si="45">H80+H81+H82</f>
        <v>0</v>
      </c>
      <c r="I79" s="2">
        <f t="shared" ref="I79" si="46">I80+I81+I82</f>
        <v>0</v>
      </c>
    </row>
    <row r="80" spans="1:9" ht="18" x14ac:dyDescent="0.3">
      <c r="A80" s="370" t="s">
        <v>6</v>
      </c>
      <c r="B80" s="124">
        <v>851</v>
      </c>
      <c r="C80" s="124">
        <v>291</v>
      </c>
      <c r="D80" s="5">
        <f t="shared" si="0"/>
        <v>0</v>
      </c>
      <c r="E80" s="2">
        <v>0</v>
      </c>
      <c r="F80" s="2">
        <v>0</v>
      </c>
      <c r="G80" s="5">
        <f t="shared" si="28"/>
        <v>0</v>
      </c>
      <c r="H80" s="2">
        <v>0</v>
      </c>
      <c r="I80" s="2">
        <v>0</v>
      </c>
    </row>
    <row r="81" spans="1:9" ht="18" x14ac:dyDescent="0.3">
      <c r="A81" s="370"/>
      <c r="B81" s="124">
        <v>852</v>
      </c>
      <c r="C81" s="124">
        <v>291</v>
      </c>
      <c r="D81" s="5">
        <f t="shared" si="0"/>
        <v>0</v>
      </c>
      <c r="E81" s="2">
        <v>0</v>
      </c>
      <c r="F81" s="2">
        <v>0</v>
      </c>
      <c r="G81" s="5">
        <f t="shared" si="28"/>
        <v>0</v>
      </c>
      <c r="H81" s="2">
        <v>0</v>
      </c>
      <c r="I81" s="2">
        <v>0</v>
      </c>
    </row>
    <row r="82" spans="1:9" ht="18" x14ac:dyDescent="0.3">
      <c r="A82" s="370"/>
      <c r="B82" s="124">
        <v>853</v>
      </c>
      <c r="C82" s="124">
        <v>291</v>
      </c>
      <c r="D82" s="5">
        <f t="shared" si="0"/>
        <v>0</v>
      </c>
      <c r="E82" s="2">
        <v>0</v>
      </c>
      <c r="F82" s="2">
        <v>0</v>
      </c>
      <c r="G82" s="5">
        <f t="shared" si="28"/>
        <v>0</v>
      </c>
      <c r="H82" s="2">
        <v>0</v>
      </c>
      <c r="I82" s="2">
        <v>0</v>
      </c>
    </row>
    <row r="83" spans="1:9" ht="108" x14ac:dyDescent="0.3">
      <c r="A83" s="120" t="s">
        <v>32</v>
      </c>
      <c r="B83" s="124">
        <v>853</v>
      </c>
      <c r="C83" s="124">
        <v>292</v>
      </c>
      <c r="D83" s="5">
        <f t="shared" ref="D83:D118" si="47">E83+F83</f>
        <v>0</v>
      </c>
      <c r="E83" s="2">
        <v>0</v>
      </c>
      <c r="F83" s="2">
        <v>0</v>
      </c>
      <c r="G83" s="5">
        <f t="shared" si="28"/>
        <v>0</v>
      </c>
      <c r="H83" s="2"/>
      <c r="I83" s="2">
        <v>0</v>
      </c>
    </row>
    <row r="84" spans="1:9" ht="126" x14ac:dyDescent="0.3">
      <c r="A84" s="120" t="s">
        <v>33</v>
      </c>
      <c r="B84" s="124">
        <v>853</v>
      </c>
      <c r="C84" s="124">
        <v>293</v>
      </c>
      <c r="D84" s="5">
        <f t="shared" si="47"/>
        <v>0</v>
      </c>
      <c r="E84" s="2">
        <v>0</v>
      </c>
      <c r="F84" s="2">
        <v>0</v>
      </c>
      <c r="G84" s="5">
        <f t="shared" si="28"/>
        <v>0</v>
      </c>
      <c r="H84" s="2">
        <v>0</v>
      </c>
      <c r="I84" s="2">
        <v>0</v>
      </c>
    </row>
    <row r="85" spans="1:9" ht="54" x14ac:dyDescent="0.3">
      <c r="A85" s="120" t="s">
        <v>156</v>
      </c>
      <c r="B85" s="124">
        <v>853</v>
      </c>
      <c r="C85" s="124">
        <v>295</v>
      </c>
      <c r="D85" s="5">
        <f t="shared" si="47"/>
        <v>0</v>
      </c>
      <c r="E85" s="2">
        <v>0</v>
      </c>
      <c r="F85" s="2">
        <v>0</v>
      </c>
      <c r="G85" s="5">
        <f t="shared" si="28"/>
        <v>0</v>
      </c>
      <c r="H85" s="2">
        <v>0</v>
      </c>
      <c r="I85" s="2">
        <v>0</v>
      </c>
    </row>
    <row r="86" spans="1:9" ht="54" x14ac:dyDescent="0.3">
      <c r="A86" s="120" t="s">
        <v>34</v>
      </c>
      <c r="B86" s="124" t="s">
        <v>5</v>
      </c>
      <c r="C86" s="124">
        <v>296</v>
      </c>
      <c r="D86" s="5">
        <f t="shared" si="47"/>
        <v>0</v>
      </c>
      <c r="E86" s="2">
        <f t="shared" ref="E86" si="48">E87+E88+E89+E90+E92</f>
        <v>0</v>
      </c>
      <c r="F86" s="2">
        <f t="shared" ref="F86" si="49">F87+F88+F89+F90+F92</f>
        <v>0</v>
      </c>
      <c r="G86" s="5">
        <f t="shared" si="28"/>
        <v>0</v>
      </c>
      <c r="H86" s="2">
        <f t="shared" ref="H86" si="50">H87+H88+H89+H90+H92</f>
        <v>0</v>
      </c>
      <c r="I86" s="2">
        <f t="shared" ref="I86" si="51">I87+I88+I89+I90+I92</f>
        <v>0</v>
      </c>
    </row>
    <row r="87" spans="1:9" ht="18" x14ac:dyDescent="0.3">
      <c r="A87" s="370" t="s">
        <v>6</v>
      </c>
      <c r="B87" s="124">
        <v>244</v>
      </c>
      <c r="C87" s="124">
        <v>296</v>
      </c>
      <c r="D87" s="5">
        <f t="shared" si="47"/>
        <v>0</v>
      </c>
      <c r="E87" s="2">
        <v>0</v>
      </c>
      <c r="F87" s="2">
        <v>0</v>
      </c>
      <c r="G87" s="5">
        <f t="shared" si="28"/>
        <v>0</v>
      </c>
      <c r="H87" s="2">
        <v>0</v>
      </c>
      <c r="I87" s="2">
        <v>0</v>
      </c>
    </row>
    <row r="88" spans="1:9" ht="18" x14ac:dyDescent="0.3">
      <c r="A88" s="370"/>
      <c r="B88" s="124">
        <v>340</v>
      </c>
      <c r="C88" s="124">
        <v>296</v>
      </c>
      <c r="D88" s="5">
        <f t="shared" si="47"/>
        <v>0</v>
      </c>
      <c r="E88" s="2">
        <v>0</v>
      </c>
      <c r="F88" s="2">
        <v>0</v>
      </c>
      <c r="G88" s="5">
        <f t="shared" si="28"/>
        <v>0</v>
      </c>
      <c r="H88" s="2">
        <v>0</v>
      </c>
      <c r="I88" s="2">
        <v>0</v>
      </c>
    </row>
    <row r="89" spans="1:9" ht="18" x14ac:dyDescent="0.3">
      <c r="A89" s="370"/>
      <c r="B89" s="124">
        <v>350</v>
      </c>
      <c r="C89" s="124">
        <v>296</v>
      </c>
      <c r="D89" s="5">
        <f t="shared" si="47"/>
        <v>0</v>
      </c>
      <c r="E89" s="2">
        <v>0</v>
      </c>
      <c r="F89" s="2">
        <v>0</v>
      </c>
      <c r="G89" s="5">
        <f t="shared" si="28"/>
        <v>0</v>
      </c>
      <c r="H89" s="2">
        <v>0</v>
      </c>
      <c r="I89" s="2">
        <v>0</v>
      </c>
    </row>
    <row r="90" spans="1:9" ht="18" x14ac:dyDescent="0.3">
      <c r="A90" s="370"/>
      <c r="B90" s="124">
        <v>360</v>
      </c>
      <c r="C90" s="124">
        <v>296</v>
      </c>
      <c r="D90" s="5">
        <f t="shared" si="47"/>
        <v>0</v>
      </c>
      <c r="E90" s="2">
        <v>0</v>
      </c>
      <c r="F90" s="2">
        <v>0</v>
      </c>
      <c r="G90" s="5">
        <f t="shared" si="28"/>
        <v>0</v>
      </c>
      <c r="H90" s="2">
        <v>0</v>
      </c>
      <c r="I90" s="2">
        <v>0</v>
      </c>
    </row>
    <row r="91" spans="1:9" ht="59.4" customHeight="1" x14ac:dyDescent="0.3">
      <c r="A91" s="370"/>
      <c r="B91" s="244">
        <v>831</v>
      </c>
      <c r="C91" s="244">
        <v>296</v>
      </c>
      <c r="D91" s="5">
        <f t="shared" ref="D91" si="52">E91+F91</f>
        <v>0</v>
      </c>
      <c r="E91" s="2">
        <v>0</v>
      </c>
      <c r="F91" s="2">
        <v>0</v>
      </c>
      <c r="G91" s="5">
        <f t="shared" ref="G91" si="53">H91+I91</f>
        <v>0</v>
      </c>
      <c r="H91" s="2">
        <v>0</v>
      </c>
      <c r="I91" s="2">
        <v>0</v>
      </c>
    </row>
    <row r="92" spans="1:9" ht="18" x14ac:dyDescent="0.3">
      <c r="A92" s="370"/>
      <c r="B92" s="124">
        <v>853</v>
      </c>
      <c r="C92" s="124">
        <v>296</v>
      </c>
      <c r="D92" s="5">
        <f t="shared" si="47"/>
        <v>0</v>
      </c>
      <c r="E92" s="2">
        <v>0</v>
      </c>
      <c r="F92" s="2">
        <v>0</v>
      </c>
      <c r="G92" s="5">
        <f t="shared" si="28"/>
        <v>0</v>
      </c>
      <c r="H92" s="2">
        <v>0</v>
      </c>
      <c r="I92" s="2">
        <v>0</v>
      </c>
    </row>
    <row r="93" spans="1:9" ht="54" x14ac:dyDescent="0.3">
      <c r="A93" s="120" t="s">
        <v>35</v>
      </c>
      <c r="B93" s="124" t="s">
        <v>5</v>
      </c>
      <c r="C93" s="124">
        <v>297</v>
      </c>
      <c r="D93" s="5">
        <f t="shared" si="47"/>
        <v>0</v>
      </c>
      <c r="E93" s="2">
        <f t="shared" ref="E93" si="54">E94+E97</f>
        <v>0</v>
      </c>
      <c r="F93" s="2">
        <f t="shared" ref="F93" si="55">F94+F97</f>
        <v>0</v>
      </c>
      <c r="G93" s="5">
        <f t="shared" si="28"/>
        <v>0</v>
      </c>
      <c r="H93" s="2">
        <f t="shared" ref="H93" si="56">H94+H97</f>
        <v>0</v>
      </c>
      <c r="I93" s="2">
        <f t="shared" ref="I93" si="57">I94+I97</f>
        <v>0</v>
      </c>
    </row>
    <row r="94" spans="1:9" ht="18" x14ac:dyDescent="0.3">
      <c r="A94" s="370" t="s">
        <v>6</v>
      </c>
      <c r="B94" s="124">
        <v>244</v>
      </c>
      <c r="C94" s="124">
        <v>297</v>
      </c>
      <c r="D94" s="5">
        <f t="shared" si="47"/>
        <v>0</v>
      </c>
      <c r="E94" s="2">
        <v>0</v>
      </c>
      <c r="F94" s="2">
        <v>0</v>
      </c>
      <c r="G94" s="5">
        <f t="shared" si="28"/>
        <v>0</v>
      </c>
      <c r="H94" s="2">
        <v>0</v>
      </c>
      <c r="I94" s="2">
        <v>0</v>
      </c>
    </row>
    <row r="95" spans="1:9" ht="18" x14ac:dyDescent="0.3">
      <c r="A95" s="370"/>
      <c r="B95" s="247">
        <v>613</v>
      </c>
      <c r="C95" s="247">
        <v>297</v>
      </c>
      <c r="D95" s="5">
        <f t="shared" ref="D95" si="58">E95+F95</f>
        <v>0</v>
      </c>
      <c r="E95" s="2">
        <v>0</v>
      </c>
      <c r="F95" s="2">
        <v>0</v>
      </c>
      <c r="G95" s="5">
        <f t="shared" ref="G95" si="59">H95+I95</f>
        <v>0</v>
      </c>
      <c r="H95" s="2">
        <v>0</v>
      </c>
      <c r="I95" s="2">
        <v>0</v>
      </c>
    </row>
    <row r="96" spans="1:9" ht="18" x14ac:dyDescent="0.3">
      <c r="A96" s="370"/>
      <c r="B96" s="226">
        <v>831</v>
      </c>
      <c r="C96" s="226">
        <v>297</v>
      </c>
      <c r="D96" s="5">
        <f t="shared" ref="D96" si="60">E96+F96</f>
        <v>0</v>
      </c>
      <c r="E96" s="2">
        <v>0</v>
      </c>
      <c r="F96" s="2">
        <v>0</v>
      </c>
      <c r="G96" s="5">
        <f t="shared" ref="G96" si="61">H96+I96</f>
        <v>0</v>
      </c>
      <c r="H96" s="2">
        <v>0</v>
      </c>
      <c r="I96" s="2">
        <v>0</v>
      </c>
    </row>
    <row r="97" spans="1:9" ht="18" x14ac:dyDescent="0.3">
      <c r="A97" s="370"/>
      <c r="B97" s="124">
        <v>853</v>
      </c>
      <c r="C97" s="124">
        <v>297</v>
      </c>
      <c r="D97" s="5">
        <f t="shared" si="47"/>
        <v>0</v>
      </c>
      <c r="E97" s="2">
        <v>0</v>
      </c>
      <c r="F97" s="2">
        <v>0</v>
      </c>
      <c r="G97" s="5">
        <f t="shared" si="28"/>
        <v>0</v>
      </c>
      <c r="H97" s="2">
        <v>0</v>
      </c>
      <c r="I97" s="2">
        <v>0</v>
      </c>
    </row>
    <row r="98" spans="1:9" ht="54" x14ac:dyDescent="0.3">
      <c r="A98" s="120" t="s">
        <v>59</v>
      </c>
      <c r="B98" s="124" t="s">
        <v>5</v>
      </c>
      <c r="C98" s="124">
        <v>300</v>
      </c>
      <c r="D98" s="5">
        <f t="shared" si="47"/>
        <v>19900</v>
      </c>
      <c r="E98" s="2">
        <f>E100+E102+E101</f>
        <v>19900</v>
      </c>
      <c r="F98" s="2">
        <f>F100+F102+F101</f>
        <v>0</v>
      </c>
      <c r="G98" s="5">
        <f t="shared" si="28"/>
        <v>19900</v>
      </c>
      <c r="H98" s="2">
        <f>H100+H102+H101</f>
        <v>19900</v>
      </c>
      <c r="I98" s="2">
        <f>I100+I102+I101</f>
        <v>0</v>
      </c>
    </row>
    <row r="99" spans="1:9" ht="18" x14ac:dyDescent="0.3">
      <c r="A99" s="120" t="s">
        <v>9</v>
      </c>
      <c r="B99" s="124"/>
      <c r="C99" s="124"/>
      <c r="D99" s="5"/>
      <c r="E99" s="2"/>
      <c r="F99" s="2"/>
      <c r="G99" s="5"/>
      <c r="H99" s="2"/>
      <c r="I99" s="2"/>
    </row>
    <row r="100" spans="1:9" ht="54" x14ac:dyDescent="0.3">
      <c r="A100" s="120" t="s">
        <v>36</v>
      </c>
      <c r="B100" s="124">
        <v>244</v>
      </c>
      <c r="C100" s="124">
        <v>310</v>
      </c>
      <c r="D100" s="5">
        <f t="shared" si="47"/>
        <v>0</v>
      </c>
      <c r="E100" s="2">
        <v>0</v>
      </c>
      <c r="F100" s="2">
        <v>0</v>
      </c>
      <c r="G100" s="5">
        <f t="shared" ref="G100:G102" si="62">H100+I100</f>
        <v>0</v>
      </c>
      <c r="H100" s="2">
        <v>0</v>
      </c>
      <c r="I100" s="2">
        <v>0</v>
      </c>
    </row>
    <row r="101" spans="1:9" ht="72" x14ac:dyDescent="0.3">
      <c r="A101" s="120" t="s">
        <v>68</v>
      </c>
      <c r="B101" s="124">
        <v>244</v>
      </c>
      <c r="C101" s="124">
        <v>320</v>
      </c>
      <c r="D101" s="5">
        <f t="shared" si="47"/>
        <v>0</v>
      </c>
      <c r="E101" s="2">
        <v>0</v>
      </c>
      <c r="F101" s="2">
        <v>0</v>
      </c>
      <c r="G101" s="5">
        <f t="shared" si="62"/>
        <v>0</v>
      </c>
      <c r="H101" s="2">
        <v>0</v>
      </c>
      <c r="I101" s="2">
        <v>0</v>
      </c>
    </row>
    <row r="102" spans="1:9" ht="72" x14ac:dyDescent="0.3">
      <c r="A102" s="120" t="s">
        <v>60</v>
      </c>
      <c r="B102" s="124" t="s">
        <v>5</v>
      </c>
      <c r="C102" s="124">
        <v>340</v>
      </c>
      <c r="D102" s="5">
        <f t="shared" si="47"/>
        <v>19900</v>
      </c>
      <c r="E102" s="2">
        <f>E104+E105+E106+E107+E110+E111+E113</f>
        <v>19900</v>
      </c>
      <c r="F102" s="2">
        <f>F104+F105+F106+F107+F110+F111+F113</f>
        <v>0</v>
      </c>
      <c r="G102" s="5">
        <f t="shared" si="62"/>
        <v>19900</v>
      </c>
      <c r="H102" s="2">
        <f>H104+H105+H106+H107+H110+H111+H113</f>
        <v>19900</v>
      </c>
      <c r="I102" s="2">
        <f>I104+I105+I106+I107+I110+I111+I113</f>
        <v>0</v>
      </c>
    </row>
    <row r="103" spans="1:9" ht="18" x14ac:dyDescent="0.3">
      <c r="A103" s="120" t="s">
        <v>6</v>
      </c>
      <c r="B103" s="124"/>
      <c r="C103" s="124"/>
      <c r="D103" s="5"/>
      <c r="E103" s="2"/>
      <c r="F103" s="2"/>
      <c r="G103" s="5"/>
      <c r="H103" s="2"/>
      <c r="I103" s="2"/>
    </row>
    <row r="104" spans="1:9" ht="126" x14ac:dyDescent="0.3">
      <c r="A104" s="120" t="s">
        <v>37</v>
      </c>
      <c r="B104" s="124">
        <v>244</v>
      </c>
      <c r="C104" s="124">
        <v>341</v>
      </c>
      <c r="D104" s="5">
        <f t="shared" si="47"/>
        <v>0</v>
      </c>
      <c r="E104" s="2">
        <v>0</v>
      </c>
      <c r="F104" s="2">
        <v>0</v>
      </c>
      <c r="G104" s="5">
        <f t="shared" ref="G104:G114" si="63">H104+I104</f>
        <v>0</v>
      </c>
      <c r="H104" s="2">
        <v>0</v>
      </c>
      <c r="I104" s="2">
        <v>0</v>
      </c>
    </row>
    <row r="105" spans="1:9" ht="54" x14ac:dyDescent="0.3">
      <c r="A105" s="120" t="s">
        <v>38</v>
      </c>
      <c r="B105" s="124">
        <v>244</v>
      </c>
      <c r="C105" s="124">
        <v>342</v>
      </c>
      <c r="D105" s="5">
        <f t="shared" si="47"/>
        <v>0</v>
      </c>
      <c r="E105" s="2">
        <v>0</v>
      </c>
      <c r="F105" s="2">
        <v>0</v>
      </c>
      <c r="G105" s="5">
        <f t="shared" si="63"/>
        <v>0</v>
      </c>
      <c r="H105" s="2">
        <v>0</v>
      </c>
      <c r="I105" s="2">
        <v>0</v>
      </c>
    </row>
    <row r="106" spans="1:9" ht="72" x14ac:dyDescent="0.3">
      <c r="A106" s="120" t="s">
        <v>39</v>
      </c>
      <c r="B106" s="124">
        <v>244</v>
      </c>
      <c r="C106" s="124">
        <v>343</v>
      </c>
      <c r="D106" s="5">
        <f t="shared" si="47"/>
        <v>0</v>
      </c>
      <c r="E106" s="2">
        <v>0</v>
      </c>
      <c r="F106" s="2">
        <v>0</v>
      </c>
      <c r="G106" s="5">
        <f t="shared" si="63"/>
        <v>0</v>
      </c>
      <c r="H106" s="2">
        <v>0</v>
      </c>
      <c r="I106" s="2">
        <v>0</v>
      </c>
    </row>
    <row r="107" spans="1:9" ht="72" x14ac:dyDescent="0.3">
      <c r="A107" s="120" t="s">
        <v>40</v>
      </c>
      <c r="B107" s="124" t="s">
        <v>115</v>
      </c>
      <c r="C107" s="124">
        <v>344</v>
      </c>
      <c r="D107" s="5">
        <f t="shared" si="47"/>
        <v>0</v>
      </c>
      <c r="E107" s="2">
        <v>0</v>
      </c>
      <c r="F107" s="2">
        <v>0</v>
      </c>
      <c r="G107" s="5">
        <f t="shared" si="63"/>
        <v>0</v>
      </c>
      <c r="H107" s="2">
        <v>0</v>
      </c>
      <c r="I107" s="2">
        <v>0</v>
      </c>
    </row>
    <row r="108" spans="1:9" ht="18" x14ac:dyDescent="0.3">
      <c r="A108" s="371" t="s">
        <v>6</v>
      </c>
      <c r="B108" s="314">
        <v>243</v>
      </c>
      <c r="C108" s="314">
        <v>344</v>
      </c>
      <c r="D108" s="5">
        <f t="shared" ref="D108:D109" si="64">E108+F108</f>
        <v>0</v>
      </c>
      <c r="E108" s="2">
        <v>0</v>
      </c>
      <c r="F108" s="2">
        <v>0</v>
      </c>
      <c r="G108" s="5">
        <f t="shared" ref="G108:G109" si="65">H108+I108</f>
        <v>0</v>
      </c>
      <c r="H108" s="2">
        <v>0</v>
      </c>
      <c r="I108" s="2">
        <v>0</v>
      </c>
    </row>
    <row r="109" spans="1:9" ht="18" x14ac:dyDescent="0.3">
      <c r="A109" s="372"/>
      <c r="B109" s="314">
        <v>244</v>
      </c>
      <c r="C109" s="314">
        <v>344</v>
      </c>
      <c r="D109" s="5">
        <f t="shared" si="64"/>
        <v>0</v>
      </c>
      <c r="E109" s="2">
        <v>0</v>
      </c>
      <c r="F109" s="2">
        <v>0</v>
      </c>
      <c r="G109" s="5">
        <f t="shared" si="65"/>
        <v>0</v>
      </c>
      <c r="H109" s="2">
        <v>0</v>
      </c>
      <c r="I109" s="2">
        <v>0</v>
      </c>
    </row>
    <row r="110" spans="1:9" ht="54" x14ac:dyDescent="0.3">
      <c r="A110" s="120" t="s">
        <v>41</v>
      </c>
      <c r="B110" s="124">
        <v>244</v>
      </c>
      <c r="C110" s="124">
        <v>345</v>
      </c>
      <c r="D110" s="5">
        <f t="shared" si="47"/>
        <v>0</v>
      </c>
      <c r="E110" s="2">
        <v>0</v>
      </c>
      <c r="F110" s="2">
        <v>0</v>
      </c>
      <c r="G110" s="5">
        <f t="shared" si="63"/>
        <v>0</v>
      </c>
      <c r="H110" s="2">
        <v>0</v>
      </c>
      <c r="I110" s="2">
        <v>0</v>
      </c>
    </row>
    <row r="111" spans="1:9" ht="72" x14ac:dyDescent="0.3">
      <c r="A111" s="120" t="s">
        <v>42</v>
      </c>
      <c r="B111" s="124">
        <v>244</v>
      </c>
      <c r="C111" s="124">
        <v>346</v>
      </c>
      <c r="D111" s="5">
        <f t="shared" si="47"/>
        <v>19900</v>
      </c>
      <c r="E111" s="2">
        <v>19900</v>
      </c>
      <c r="F111" s="2">
        <v>0</v>
      </c>
      <c r="G111" s="5">
        <f t="shared" si="63"/>
        <v>19900</v>
      </c>
      <c r="H111" s="2">
        <v>19900</v>
      </c>
      <c r="I111" s="2">
        <v>0</v>
      </c>
    </row>
    <row r="112" spans="1:9" ht="108" x14ac:dyDescent="0.3">
      <c r="A112" s="186" t="s">
        <v>286</v>
      </c>
      <c r="B112" s="187">
        <v>244</v>
      </c>
      <c r="C112" s="187">
        <v>347</v>
      </c>
      <c r="D112" s="5">
        <f t="shared" si="47"/>
        <v>0</v>
      </c>
      <c r="E112" s="2">
        <v>0</v>
      </c>
      <c r="F112" s="2">
        <v>0</v>
      </c>
      <c r="G112" s="5">
        <f t="shared" si="63"/>
        <v>0</v>
      </c>
      <c r="H112" s="2">
        <v>0</v>
      </c>
      <c r="I112" s="2">
        <v>0</v>
      </c>
    </row>
    <row r="113" spans="1:9" ht="108" x14ac:dyDescent="0.3">
      <c r="A113" s="120" t="s">
        <v>43</v>
      </c>
      <c r="B113" s="124">
        <v>244</v>
      </c>
      <c r="C113" s="124">
        <v>349</v>
      </c>
      <c r="D113" s="5">
        <f t="shared" si="47"/>
        <v>0</v>
      </c>
      <c r="E113" s="2">
        <v>0</v>
      </c>
      <c r="F113" s="2">
        <v>0</v>
      </c>
      <c r="G113" s="5">
        <f t="shared" si="63"/>
        <v>0</v>
      </c>
      <c r="H113" s="2">
        <v>0</v>
      </c>
      <c r="I113" s="2">
        <v>0</v>
      </c>
    </row>
    <row r="114" spans="1:9" ht="54" x14ac:dyDescent="0.3">
      <c r="A114" s="120" t="s">
        <v>67</v>
      </c>
      <c r="B114" s="124" t="s">
        <v>5</v>
      </c>
      <c r="C114" s="124" t="s">
        <v>5</v>
      </c>
      <c r="D114" s="5">
        <f t="shared" si="47"/>
        <v>0</v>
      </c>
      <c r="E114" s="2">
        <f t="shared" ref="E114" si="66">E116+E117+E118</f>
        <v>0</v>
      </c>
      <c r="F114" s="2">
        <f t="shared" ref="F114" si="67">F116+F117+F118</f>
        <v>0</v>
      </c>
      <c r="G114" s="5">
        <f t="shared" si="63"/>
        <v>0</v>
      </c>
      <c r="H114" s="2">
        <f t="shared" ref="H114" si="68">H116+H117+H118</f>
        <v>0</v>
      </c>
      <c r="I114" s="2">
        <f t="shared" ref="I114" si="69">I116+I117+I118</f>
        <v>0</v>
      </c>
    </row>
    <row r="115" spans="1:9" ht="18" x14ac:dyDescent="0.3">
      <c r="A115" s="120" t="s">
        <v>6</v>
      </c>
      <c r="B115" s="124"/>
      <c r="C115" s="124"/>
      <c r="D115" s="5"/>
      <c r="E115" s="2"/>
      <c r="F115" s="2"/>
      <c r="G115" s="5"/>
      <c r="H115" s="2"/>
      <c r="I115" s="2"/>
    </row>
    <row r="116" spans="1:9" ht="18" x14ac:dyDescent="0.3">
      <c r="A116" s="120" t="s">
        <v>190</v>
      </c>
      <c r="B116" s="124">
        <v>180</v>
      </c>
      <c r="C116" s="124" t="s">
        <v>5</v>
      </c>
      <c r="D116" s="5">
        <f t="shared" si="47"/>
        <v>0</v>
      </c>
      <c r="E116" s="2">
        <v>0</v>
      </c>
      <c r="F116" s="2">
        <v>0</v>
      </c>
      <c r="G116" s="5">
        <f t="shared" ref="G116:G118" si="70">H116+I116</f>
        <v>0</v>
      </c>
      <c r="H116" s="2">
        <v>0</v>
      </c>
      <c r="I116" s="2">
        <v>0</v>
      </c>
    </row>
    <row r="117" spans="1:9" ht="54" x14ac:dyDescent="0.3">
      <c r="A117" s="120" t="s">
        <v>191</v>
      </c>
      <c r="B117" s="124">
        <v>180</v>
      </c>
      <c r="C117" s="124" t="s">
        <v>5</v>
      </c>
      <c r="D117" s="5">
        <f t="shared" si="47"/>
        <v>0</v>
      </c>
      <c r="E117" s="2">
        <v>0</v>
      </c>
      <c r="F117" s="2">
        <v>0</v>
      </c>
      <c r="G117" s="5">
        <f t="shared" si="70"/>
        <v>0</v>
      </c>
      <c r="H117" s="2">
        <v>0</v>
      </c>
      <c r="I117" s="2">
        <v>0</v>
      </c>
    </row>
    <row r="118" spans="1:9" ht="36.6" thickBot="1" x14ac:dyDescent="0.35">
      <c r="A118" s="32" t="s">
        <v>192</v>
      </c>
      <c r="B118" s="33">
        <v>180</v>
      </c>
      <c r="C118" s="33" t="s">
        <v>5</v>
      </c>
      <c r="D118" s="34">
        <f t="shared" si="47"/>
        <v>0</v>
      </c>
      <c r="E118" s="35">
        <v>0</v>
      </c>
      <c r="F118" s="35">
        <v>0</v>
      </c>
      <c r="G118" s="34">
        <f t="shared" si="70"/>
        <v>0</v>
      </c>
      <c r="H118" s="35">
        <v>0</v>
      </c>
      <c r="I118" s="35">
        <v>0</v>
      </c>
    </row>
    <row r="119" spans="1:9" ht="18" x14ac:dyDescent="0.35">
      <c r="A119" s="29"/>
      <c r="B119" s="10"/>
      <c r="C119" s="10"/>
      <c r="D119" s="10"/>
      <c r="E119" s="10"/>
      <c r="F119" s="10"/>
    </row>
    <row r="120" spans="1:9" ht="18" x14ac:dyDescent="0.35">
      <c r="A120" s="29"/>
      <c r="B120" s="10"/>
      <c r="C120" s="10"/>
      <c r="D120" s="10"/>
      <c r="E120" s="10"/>
      <c r="F120" s="10"/>
    </row>
    <row r="121" spans="1:9" ht="36" x14ac:dyDescent="0.35">
      <c r="A121" s="29" t="s">
        <v>52</v>
      </c>
      <c r="B121" s="373"/>
      <c r="C121" s="373"/>
      <c r="D121" s="10"/>
      <c r="E121" s="373" t="s">
        <v>266</v>
      </c>
      <c r="F121" s="373"/>
    </row>
    <row r="122" spans="1:9" ht="18" x14ac:dyDescent="0.35">
      <c r="A122" s="29"/>
      <c r="B122" s="380" t="s">
        <v>53</v>
      </c>
      <c r="C122" s="380"/>
      <c r="D122" s="10"/>
      <c r="E122" s="380" t="s">
        <v>54</v>
      </c>
      <c r="F122" s="380"/>
    </row>
    <row r="123" spans="1:9" ht="18" x14ac:dyDescent="0.35">
      <c r="A123" s="29"/>
      <c r="B123" s="10"/>
      <c r="C123" s="10"/>
      <c r="D123" s="10"/>
      <c r="E123" s="10"/>
      <c r="F123" s="10"/>
    </row>
    <row r="124" spans="1:9" ht="36" x14ac:dyDescent="0.35">
      <c r="A124" s="29" t="s">
        <v>55</v>
      </c>
      <c r="B124" s="373"/>
      <c r="C124" s="373"/>
      <c r="D124" s="10"/>
      <c r="E124" s="373" t="s">
        <v>267</v>
      </c>
      <c r="F124" s="373"/>
    </row>
    <row r="125" spans="1:9" ht="18" x14ac:dyDescent="0.35">
      <c r="A125" s="29"/>
      <c r="B125" s="380" t="s">
        <v>53</v>
      </c>
      <c r="C125" s="380"/>
      <c r="D125" s="10"/>
      <c r="E125" s="380" t="s">
        <v>54</v>
      </c>
      <c r="F125" s="380"/>
    </row>
    <row r="126" spans="1:9" ht="18" x14ac:dyDescent="0.35">
      <c r="A126" s="29"/>
      <c r="B126" s="121"/>
      <c r="C126" s="121"/>
      <c r="D126" s="10"/>
      <c r="E126" s="121"/>
      <c r="F126" s="121"/>
    </row>
    <row r="127" spans="1:9" ht="18" x14ac:dyDescent="0.35">
      <c r="A127" s="29" t="s">
        <v>56</v>
      </c>
      <c r="B127" s="373"/>
      <c r="C127" s="373"/>
      <c r="D127" s="10"/>
      <c r="E127" s="373" t="s">
        <v>267</v>
      </c>
      <c r="F127" s="373"/>
    </row>
    <row r="128" spans="1:9" ht="18" x14ac:dyDescent="0.35">
      <c r="A128" s="29"/>
      <c r="B128" s="380" t="s">
        <v>53</v>
      </c>
      <c r="C128" s="380"/>
      <c r="D128" s="10"/>
      <c r="E128" s="380" t="s">
        <v>54</v>
      </c>
      <c r="F128" s="380"/>
    </row>
    <row r="129" spans="1:16" ht="18" x14ac:dyDescent="0.35">
      <c r="A129" s="29" t="s">
        <v>57</v>
      </c>
      <c r="B129" s="10"/>
      <c r="C129" s="10"/>
      <c r="D129" s="10"/>
      <c r="E129" s="10"/>
      <c r="F129" s="10"/>
      <c r="K129" s="460" t="s">
        <v>228</v>
      </c>
      <c r="L129" s="460"/>
      <c r="M129" s="460"/>
      <c r="N129" s="460" t="s">
        <v>229</v>
      </c>
      <c r="O129" s="460"/>
      <c r="P129" s="460"/>
    </row>
    <row r="130" spans="1:16" ht="43.2" x14ac:dyDescent="0.35">
      <c r="A130" s="381" t="s">
        <v>44</v>
      </c>
      <c r="B130" s="381"/>
      <c r="C130" s="10"/>
      <c r="D130" s="10"/>
      <c r="E130" s="10"/>
      <c r="F130" s="10"/>
      <c r="J130" s="36"/>
      <c r="K130" s="75" t="s">
        <v>225</v>
      </c>
      <c r="L130" s="75" t="s">
        <v>226</v>
      </c>
      <c r="M130" s="75" t="s">
        <v>227</v>
      </c>
      <c r="N130" s="75" t="s">
        <v>225</v>
      </c>
      <c r="O130" s="75" t="s">
        <v>226</v>
      </c>
      <c r="P130" s="75" t="s">
        <v>227</v>
      </c>
    </row>
    <row r="131" spans="1:16" ht="18" x14ac:dyDescent="0.3">
      <c r="A131" s="382" t="s">
        <v>188</v>
      </c>
      <c r="B131" s="382"/>
      <c r="C131" s="382"/>
      <c r="D131" s="382"/>
      <c r="E131" s="382"/>
      <c r="F131" s="382"/>
      <c r="G131" s="382"/>
      <c r="H131" s="382"/>
      <c r="I131" s="382"/>
      <c r="J131" s="36"/>
      <c r="K131" s="76">
        <f>E31+E32+E33+E35+E41+E56+E57+E58+E70+E73+E75+E76+E80+E81+E82+E83+E84+E85+E88+E89+E90+E92+E97</f>
        <v>0</v>
      </c>
      <c r="L131" s="76">
        <f>K131+D133</f>
        <v>43900</v>
      </c>
      <c r="M131" s="76">
        <f>L131-E25</f>
        <v>0</v>
      </c>
      <c r="N131" s="76">
        <f>H31+H32+H33+H35+H41+H56+H57+H58+H70+H73+H75+H76+H80+H81+H82+H83+H84+H85+H88+H89+H90+H92+H97</f>
        <v>0</v>
      </c>
      <c r="O131" s="76">
        <f>N131+G133</f>
        <v>43900</v>
      </c>
      <c r="P131" s="76">
        <f>O131-H25</f>
        <v>0</v>
      </c>
    </row>
    <row r="132" spans="1:16" ht="36" x14ac:dyDescent="0.3">
      <c r="A132" s="54" t="s">
        <v>231</v>
      </c>
      <c r="B132" s="58" t="s">
        <v>5</v>
      </c>
      <c r="C132" s="58" t="s">
        <v>5</v>
      </c>
      <c r="D132" s="5">
        <f t="shared" ref="D132:D133" si="71">E132+F132</f>
        <v>42600</v>
      </c>
      <c r="E132" s="2">
        <v>42600</v>
      </c>
      <c r="F132" s="4">
        <v>0</v>
      </c>
      <c r="G132" s="5">
        <f t="shared" ref="G132:G133" si="72">H132+I132</f>
        <v>42600</v>
      </c>
      <c r="H132" s="2">
        <v>42600</v>
      </c>
      <c r="I132" s="4">
        <v>0</v>
      </c>
      <c r="J132" s="36"/>
      <c r="K132" s="36"/>
      <c r="L132" s="36"/>
    </row>
    <row r="133" spans="1:16" ht="17.55" customHeight="1" x14ac:dyDescent="0.3">
      <c r="A133" s="54" t="s">
        <v>7</v>
      </c>
      <c r="B133" s="58" t="s">
        <v>5</v>
      </c>
      <c r="C133" s="58">
        <v>900</v>
      </c>
      <c r="D133" s="5">
        <f t="shared" si="71"/>
        <v>43900</v>
      </c>
      <c r="E133" s="2">
        <f>E136+E166+E181+E211</f>
        <v>43900</v>
      </c>
      <c r="F133" s="2">
        <f>F136+F166</f>
        <v>0</v>
      </c>
      <c r="G133" s="5">
        <f t="shared" si="72"/>
        <v>43900</v>
      </c>
      <c r="H133" s="2">
        <f>H136+H166+H181+H211</f>
        <v>43900</v>
      </c>
      <c r="I133" s="2">
        <f>I136+I166</f>
        <v>0</v>
      </c>
      <c r="J133" s="80"/>
      <c r="K133" s="80"/>
      <c r="L133" s="80"/>
    </row>
    <row r="134" spans="1:16" ht="18" x14ac:dyDescent="0.3">
      <c r="A134" s="54" t="s">
        <v>6</v>
      </c>
      <c r="B134" s="58"/>
      <c r="C134" s="58"/>
      <c r="D134" s="5"/>
      <c r="E134" s="2"/>
      <c r="F134" s="4"/>
      <c r="G134" s="5"/>
      <c r="H134" s="2"/>
      <c r="I134" s="4"/>
      <c r="J134" s="36"/>
      <c r="K134" s="36"/>
      <c r="L134" s="36"/>
    </row>
    <row r="135" spans="1:16" ht="18" x14ac:dyDescent="0.3">
      <c r="A135" s="461" t="s">
        <v>196</v>
      </c>
      <c r="B135" s="462"/>
      <c r="C135" s="462"/>
      <c r="D135" s="462"/>
      <c r="E135" s="462"/>
      <c r="F135" s="462"/>
      <c r="G135" s="462"/>
      <c r="H135" s="462"/>
      <c r="I135" s="462"/>
      <c r="J135" s="36"/>
      <c r="K135" s="36"/>
      <c r="L135" s="36"/>
    </row>
    <row r="136" spans="1:16" ht="18" x14ac:dyDescent="0.3">
      <c r="A136" s="54" t="s">
        <v>8</v>
      </c>
      <c r="B136" s="58" t="s">
        <v>5</v>
      </c>
      <c r="C136" s="58">
        <v>200</v>
      </c>
      <c r="D136" s="5">
        <f t="shared" ref="D136:D170" si="73">E136+F136</f>
        <v>0</v>
      </c>
      <c r="E136" s="2">
        <f>E138+E141+E162</f>
        <v>0</v>
      </c>
      <c r="F136" s="2">
        <f>F138+F141+F162</f>
        <v>0</v>
      </c>
      <c r="G136" s="5">
        <f t="shared" ref="G136" si="74">H136+I136</f>
        <v>0</v>
      </c>
      <c r="H136" s="2">
        <f>H138+H141+H162</f>
        <v>0</v>
      </c>
      <c r="I136" s="2">
        <f>I138+I141+I162</f>
        <v>0</v>
      </c>
      <c r="J136" s="36"/>
      <c r="K136" s="36"/>
      <c r="L136" s="36"/>
    </row>
    <row r="137" spans="1:16" ht="18" x14ac:dyDescent="0.3">
      <c r="A137" s="54" t="s">
        <v>9</v>
      </c>
      <c r="B137" s="58"/>
      <c r="C137" s="58"/>
      <c r="D137" s="5"/>
      <c r="E137" s="2"/>
      <c r="F137" s="2"/>
      <c r="G137" s="5"/>
      <c r="H137" s="2"/>
      <c r="I137" s="2"/>
      <c r="J137" s="36"/>
      <c r="K137" s="36"/>
      <c r="L137" s="36"/>
    </row>
    <row r="138" spans="1:16" ht="72" x14ac:dyDescent="0.3">
      <c r="A138" s="54" t="s">
        <v>10</v>
      </c>
      <c r="B138" s="58" t="s">
        <v>5</v>
      </c>
      <c r="C138" s="58">
        <v>210</v>
      </c>
      <c r="D138" s="5">
        <f t="shared" si="73"/>
        <v>0</v>
      </c>
      <c r="E138" s="2">
        <f>E140</f>
        <v>0</v>
      </c>
      <c r="F138" s="2">
        <f>F140</f>
        <v>0</v>
      </c>
      <c r="G138" s="5">
        <f t="shared" ref="G138" si="75">H138+I138</f>
        <v>0</v>
      </c>
      <c r="H138" s="2">
        <f>H140</f>
        <v>0</v>
      </c>
      <c r="I138" s="2">
        <f>I140</f>
        <v>0</v>
      </c>
      <c r="J138" s="36"/>
      <c r="K138" s="36"/>
      <c r="L138" s="36"/>
    </row>
    <row r="139" spans="1:16" ht="18" x14ac:dyDescent="0.3">
      <c r="A139" s="54" t="s">
        <v>9</v>
      </c>
      <c r="B139" s="58"/>
      <c r="C139" s="58"/>
      <c r="D139" s="5"/>
      <c r="E139" s="2"/>
      <c r="F139" s="2"/>
      <c r="G139" s="5"/>
      <c r="H139" s="2"/>
      <c r="I139" s="2"/>
      <c r="J139" s="36"/>
      <c r="K139" s="36"/>
      <c r="L139" s="36"/>
    </row>
    <row r="140" spans="1:16" ht="72" x14ac:dyDescent="0.3">
      <c r="A140" s="54" t="s">
        <v>197</v>
      </c>
      <c r="B140" s="58">
        <v>244</v>
      </c>
      <c r="C140" s="58">
        <v>214</v>
      </c>
      <c r="D140" s="5">
        <f>E140+F140</f>
        <v>0</v>
      </c>
      <c r="E140" s="2">
        <v>0</v>
      </c>
      <c r="F140" s="2">
        <v>0</v>
      </c>
      <c r="G140" s="5">
        <f>H140+I140</f>
        <v>0</v>
      </c>
      <c r="H140" s="2">
        <v>0</v>
      </c>
      <c r="I140" s="2">
        <v>0</v>
      </c>
      <c r="J140" s="36"/>
      <c r="K140" s="36"/>
      <c r="L140" s="36"/>
    </row>
    <row r="141" spans="1:16" ht="36" x14ac:dyDescent="0.3">
      <c r="A141" s="54" t="s">
        <v>14</v>
      </c>
      <c r="B141" s="58" t="s">
        <v>5</v>
      </c>
      <c r="C141" s="58">
        <v>220</v>
      </c>
      <c r="D141" s="5">
        <f t="shared" si="73"/>
        <v>0</v>
      </c>
      <c r="E141" s="2">
        <f>E143+E144+E145+E153+E154+E157+E160</f>
        <v>0</v>
      </c>
      <c r="F141" s="2">
        <f>F143+F144+F145+F153+F154+F157+F160</f>
        <v>0</v>
      </c>
      <c r="G141" s="5">
        <f t="shared" ref="G141" si="76">H141+I141</f>
        <v>0</v>
      </c>
      <c r="H141" s="2">
        <f>H143+H144+H145+H153+H154+H157+H160</f>
        <v>0</v>
      </c>
      <c r="I141" s="2">
        <f>I143+I144+I145+I153+I154+I157+I160</f>
        <v>0</v>
      </c>
      <c r="J141" s="36"/>
      <c r="K141" s="36"/>
      <c r="L141" s="36"/>
    </row>
    <row r="142" spans="1:16" ht="18" x14ac:dyDescent="0.3">
      <c r="A142" s="54" t="s">
        <v>9</v>
      </c>
      <c r="B142" s="58"/>
      <c r="C142" s="58"/>
      <c r="D142" s="5"/>
      <c r="E142" s="2"/>
      <c r="F142" s="2"/>
      <c r="G142" s="5"/>
      <c r="H142" s="2"/>
      <c r="I142" s="2"/>
      <c r="J142" s="36"/>
      <c r="K142" s="36"/>
      <c r="L142" s="36"/>
    </row>
    <row r="143" spans="1:16" ht="18" x14ac:dyDescent="0.3">
      <c r="A143" s="54" t="s">
        <v>15</v>
      </c>
      <c r="B143" s="58">
        <v>244</v>
      </c>
      <c r="C143" s="58">
        <v>221</v>
      </c>
      <c r="D143" s="5">
        <f t="shared" si="73"/>
        <v>0</v>
      </c>
      <c r="E143" s="2">
        <v>0</v>
      </c>
      <c r="F143" s="2">
        <v>0</v>
      </c>
      <c r="G143" s="5">
        <f t="shared" ref="G143:G145" si="77">H143+I143</f>
        <v>0</v>
      </c>
      <c r="H143" s="2">
        <v>0</v>
      </c>
      <c r="I143" s="2">
        <v>0</v>
      </c>
      <c r="J143" s="36"/>
      <c r="K143" s="36"/>
      <c r="L143" s="36"/>
    </row>
    <row r="144" spans="1:16" ht="36" x14ac:dyDescent="0.3">
      <c r="A144" s="54" t="s">
        <v>16</v>
      </c>
      <c r="B144" s="58">
        <v>244</v>
      </c>
      <c r="C144" s="58">
        <v>222</v>
      </c>
      <c r="D144" s="5">
        <f t="shared" si="73"/>
        <v>0</v>
      </c>
      <c r="E144" s="2">
        <v>0</v>
      </c>
      <c r="F144" s="2">
        <v>0</v>
      </c>
      <c r="G144" s="5">
        <f t="shared" si="77"/>
        <v>0</v>
      </c>
      <c r="H144" s="2">
        <v>0</v>
      </c>
      <c r="I144" s="2">
        <v>0</v>
      </c>
      <c r="J144" s="36"/>
      <c r="K144" s="36"/>
      <c r="L144" s="36"/>
    </row>
    <row r="145" spans="1:12" ht="36" x14ac:dyDescent="0.3">
      <c r="A145" s="54" t="s">
        <v>17</v>
      </c>
      <c r="B145" s="58" t="s">
        <v>5</v>
      </c>
      <c r="C145" s="58">
        <v>223</v>
      </c>
      <c r="D145" s="5">
        <f t="shared" si="73"/>
        <v>0</v>
      </c>
      <c r="E145" s="2">
        <f t="shared" ref="E145:F145" si="78">E147+E148+E149+E150+E151</f>
        <v>0</v>
      </c>
      <c r="F145" s="2">
        <f t="shared" si="78"/>
        <v>0</v>
      </c>
      <c r="G145" s="5">
        <f t="shared" si="77"/>
        <v>0</v>
      </c>
      <c r="H145" s="2">
        <f t="shared" ref="H145:I145" si="79">H147+H148+H149+H150+H151</f>
        <v>0</v>
      </c>
      <c r="I145" s="2">
        <f t="shared" si="79"/>
        <v>0</v>
      </c>
      <c r="J145" s="36"/>
      <c r="K145" s="36"/>
      <c r="L145" s="36"/>
    </row>
    <row r="146" spans="1:12" ht="18" x14ac:dyDescent="0.3">
      <c r="A146" s="54" t="s">
        <v>6</v>
      </c>
      <c r="B146" s="58"/>
      <c r="C146" s="58"/>
      <c r="D146" s="5"/>
      <c r="E146" s="2"/>
      <c r="F146" s="2"/>
      <c r="G146" s="5"/>
      <c r="H146" s="2"/>
      <c r="I146" s="2"/>
      <c r="J146" s="36"/>
      <c r="K146" s="36"/>
      <c r="L146" s="36"/>
    </row>
    <row r="147" spans="1:12" ht="54" x14ac:dyDescent="0.3">
      <c r="A147" s="54" t="s">
        <v>18</v>
      </c>
      <c r="B147" s="58">
        <v>247</v>
      </c>
      <c r="C147" s="58">
        <v>223</v>
      </c>
      <c r="D147" s="5">
        <f t="shared" si="73"/>
        <v>0</v>
      </c>
      <c r="E147" s="2">
        <v>0</v>
      </c>
      <c r="F147" s="2">
        <v>0</v>
      </c>
      <c r="G147" s="5">
        <f t="shared" ref="G147:G153" si="80">H147+I147</f>
        <v>0</v>
      </c>
      <c r="H147" s="2">
        <v>0</v>
      </c>
      <c r="I147" s="2">
        <v>0</v>
      </c>
      <c r="J147" s="36"/>
      <c r="K147" s="36"/>
      <c r="L147" s="36"/>
    </row>
    <row r="148" spans="1:12" ht="36" x14ac:dyDescent="0.3">
      <c r="A148" s="54" t="s">
        <v>19</v>
      </c>
      <c r="B148" s="58">
        <v>247</v>
      </c>
      <c r="C148" s="58">
        <v>223</v>
      </c>
      <c r="D148" s="5">
        <f t="shared" si="73"/>
        <v>0</v>
      </c>
      <c r="E148" s="2">
        <v>0</v>
      </c>
      <c r="F148" s="2">
        <v>0</v>
      </c>
      <c r="G148" s="5">
        <f t="shared" si="80"/>
        <v>0</v>
      </c>
      <c r="H148" s="2">
        <v>0</v>
      </c>
      <c r="I148" s="2">
        <v>0</v>
      </c>
      <c r="J148" s="36"/>
      <c r="K148" s="36"/>
      <c r="L148" s="36"/>
    </row>
    <row r="149" spans="1:12" ht="54" x14ac:dyDescent="0.3">
      <c r="A149" s="54" t="s">
        <v>20</v>
      </c>
      <c r="B149" s="58">
        <v>247</v>
      </c>
      <c r="C149" s="58">
        <v>223</v>
      </c>
      <c r="D149" s="5">
        <f t="shared" si="73"/>
        <v>0</v>
      </c>
      <c r="E149" s="2">
        <v>0</v>
      </c>
      <c r="F149" s="2">
        <v>0</v>
      </c>
      <c r="G149" s="5">
        <f t="shared" si="80"/>
        <v>0</v>
      </c>
      <c r="H149" s="2">
        <v>0</v>
      </c>
      <c r="I149" s="2">
        <v>0</v>
      </c>
      <c r="J149" s="36"/>
      <c r="K149" s="36"/>
      <c r="L149" s="36"/>
    </row>
    <row r="150" spans="1:12" ht="72" x14ac:dyDescent="0.3">
      <c r="A150" s="54" t="s">
        <v>21</v>
      </c>
      <c r="B150" s="58">
        <v>244</v>
      </c>
      <c r="C150" s="58">
        <v>223</v>
      </c>
      <c r="D150" s="5">
        <f t="shared" si="73"/>
        <v>0</v>
      </c>
      <c r="E150" s="2">
        <v>0</v>
      </c>
      <c r="F150" s="2">
        <v>0</v>
      </c>
      <c r="G150" s="5">
        <f t="shared" si="80"/>
        <v>0</v>
      </c>
      <c r="H150" s="2">
        <v>0</v>
      </c>
      <c r="I150" s="2">
        <v>0</v>
      </c>
      <c r="J150" s="36"/>
      <c r="K150" s="36"/>
      <c r="L150" s="36"/>
    </row>
    <row r="151" spans="1:12" ht="54" x14ac:dyDescent="0.3">
      <c r="A151" s="54" t="s">
        <v>22</v>
      </c>
      <c r="B151" s="58">
        <v>244</v>
      </c>
      <c r="C151" s="58">
        <v>223</v>
      </c>
      <c r="D151" s="5">
        <f t="shared" si="73"/>
        <v>0</v>
      </c>
      <c r="E151" s="2">
        <v>0</v>
      </c>
      <c r="F151" s="2">
        <v>0</v>
      </c>
      <c r="G151" s="5">
        <f t="shared" si="80"/>
        <v>0</v>
      </c>
      <c r="H151" s="2">
        <v>0</v>
      </c>
      <c r="I151" s="2">
        <v>0</v>
      </c>
      <c r="J151" s="36"/>
      <c r="K151" s="36"/>
      <c r="L151" s="36"/>
    </row>
    <row r="152" spans="1:12" ht="36" x14ac:dyDescent="0.3">
      <c r="A152" s="232" t="s">
        <v>306</v>
      </c>
      <c r="B152" s="233">
        <v>244</v>
      </c>
      <c r="C152" s="233">
        <v>223</v>
      </c>
      <c r="D152" s="5">
        <f t="shared" ref="D152" si="81">E152+F152</f>
        <v>0</v>
      </c>
      <c r="E152" s="2">
        <v>0</v>
      </c>
      <c r="F152" s="2">
        <v>0</v>
      </c>
      <c r="G152" s="5">
        <f t="shared" ref="G152" si="82">H152+I152</f>
        <v>0</v>
      </c>
      <c r="H152" s="2">
        <v>0</v>
      </c>
      <c r="I152" s="2">
        <v>0</v>
      </c>
      <c r="J152" s="36"/>
      <c r="K152" s="36"/>
      <c r="L152" s="36"/>
    </row>
    <row r="153" spans="1:12" ht="162" x14ac:dyDescent="0.3">
      <c r="A153" s="54" t="s">
        <v>23</v>
      </c>
      <c r="B153" s="58">
        <v>244</v>
      </c>
      <c r="C153" s="58">
        <v>224</v>
      </c>
      <c r="D153" s="5">
        <f t="shared" si="73"/>
        <v>0</v>
      </c>
      <c r="E153" s="2">
        <v>0</v>
      </c>
      <c r="F153" s="2">
        <v>0</v>
      </c>
      <c r="G153" s="5">
        <f t="shared" si="80"/>
        <v>0</v>
      </c>
      <c r="H153" s="2">
        <v>0</v>
      </c>
      <c r="I153" s="2">
        <v>0</v>
      </c>
      <c r="J153" s="36"/>
      <c r="K153" s="36"/>
      <c r="L153" s="36"/>
    </row>
    <row r="154" spans="1:12" ht="54" x14ac:dyDescent="0.3">
      <c r="A154" s="54" t="s">
        <v>24</v>
      </c>
      <c r="B154" s="58" t="s">
        <v>5</v>
      </c>
      <c r="C154" s="58">
        <v>225</v>
      </c>
      <c r="D154" s="2">
        <f t="shared" ref="D154:G154" si="83">D155+D156</f>
        <v>0</v>
      </c>
      <c r="E154" s="2">
        <f>E155+E156</f>
        <v>0</v>
      </c>
      <c r="F154" s="2">
        <f t="shared" si="83"/>
        <v>0</v>
      </c>
      <c r="G154" s="2">
        <f t="shared" si="83"/>
        <v>0</v>
      </c>
      <c r="H154" s="2">
        <f>H155+H156</f>
        <v>0</v>
      </c>
      <c r="I154" s="2">
        <f t="shared" ref="I154" si="84">I155+I156</f>
        <v>0</v>
      </c>
      <c r="J154" s="36"/>
      <c r="K154" s="36"/>
      <c r="L154" s="36"/>
    </row>
    <row r="155" spans="1:12" ht="18" x14ac:dyDescent="0.3">
      <c r="A155" s="370" t="s">
        <v>6</v>
      </c>
      <c r="B155" s="58">
        <v>243</v>
      </c>
      <c r="C155" s="58">
        <v>225</v>
      </c>
      <c r="D155" s="5">
        <f t="shared" si="73"/>
        <v>0</v>
      </c>
      <c r="E155" s="2">
        <v>0</v>
      </c>
      <c r="F155" s="2">
        <v>0</v>
      </c>
      <c r="G155" s="5">
        <f t="shared" ref="G155:G166" si="85">H155+I155</f>
        <v>0</v>
      </c>
      <c r="H155" s="2">
        <v>0</v>
      </c>
      <c r="I155" s="2">
        <v>0</v>
      </c>
      <c r="J155" s="36"/>
      <c r="K155" s="36"/>
      <c r="L155" s="36"/>
    </row>
    <row r="156" spans="1:12" ht="18" x14ac:dyDescent="0.3">
      <c r="A156" s="370"/>
      <c r="B156" s="58">
        <v>244</v>
      </c>
      <c r="C156" s="58">
        <v>225</v>
      </c>
      <c r="D156" s="5">
        <f t="shared" si="73"/>
        <v>0</v>
      </c>
      <c r="E156" s="2">
        <v>0</v>
      </c>
      <c r="F156" s="2">
        <v>0</v>
      </c>
      <c r="G156" s="5">
        <f t="shared" si="85"/>
        <v>0</v>
      </c>
      <c r="H156" s="2">
        <v>0</v>
      </c>
      <c r="I156" s="2">
        <v>0</v>
      </c>
      <c r="J156" s="36"/>
      <c r="K156" s="36"/>
      <c r="L156" s="36"/>
    </row>
    <row r="157" spans="1:12" ht="36" x14ac:dyDescent="0.3">
      <c r="A157" s="54" t="s">
        <v>58</v>
      </c>
      <c r="B157" s="58" t="s">
        <v>5</v>
      </c>
      <c r="C157" s="58">
        <v>226</v>
      </c>
      <c r="D157" s="5">
        <f t="shared" si="73"/>
        <v>0</v>
      </c>
      <c r="E157" s="2">
        <f>E158+E159</f>
        <v>0</v>
      </c>
      <c r="F157" s="2">
        <f>F158+F159</f>
        <v>0</v>
      </c>
      <c r="G157" s="5">
        <f t="shared" si="85"/>
        <v>0</v>
      </c>
      <c r="H157" s="2">
        <f>H158+H159</f>
        <v>0</v>
      </c>
      <c r="I157" s="2">
        <f>I158+I159</f>
        <v>0</v>
      </c>
      <c r="J157" s="36"/>
      <c r="K157" s="36"/>
      <c r="L157" s="36"/>
    </row>
    <row r="158" spans="1:12" ht="18" x14ac:dyDescent="0.3">
      <c r="A158" s="370" t="s">
        <v>6</v>
      </c>
      <c r="B158" s="58">
        <v>243</v>
      </c>
      <c r="C158" s="58">
        <v>226</v>
      </c>
      <c r="D158" s="5">
        <f t="shared" si="73"/>
        <v>0</v>
      </c>
      <c r="E158" s="2">
        <v>0</v>
      </c>
      <c r="F158" s="2">
        <v>0</v>
      </c>
      <c r="G158" s="5">
        <f t="shared" si="85"/>
        <v>0</v>
      </c>
      <c r="H158" s="2">
        <v>0</v>
      </c>
      <c r="I158" s="2">
        <v>0</v>
      </c>
      <c r="J158" s="36"/>
      <c r="K158" s="36"/>
      <c r="L158" s="36"/>
    </row>
    <row r="159" spans="1:12" ht="18" x14ac:dyDescent="0.3">
      <c r="A159" s="370"/>
      <c r="B159" s="58">
        <v>244</v>
      </c>
      <c r="C159" s="58">
        <v>226</v>
      </c>
      <c r="D159" s="5">
        <f t="shared" si="73"/>
        <v>0</v>
      </c>
      <c r="E159" s="2">
        <v>0</v>
      </c>
      <c r="F159" s="2">
        <v>0</v>
      </c>
      <c r="G159" s="5">
        <f t="shared" si="85"/>
        <v>0</v>
      </c>
      <c r="H159" s="2">
        <v>0</v>
      </c>
      <c r="I159" s="2">
        <v>0</v>
      </c>
      <c r="J159" s="36"/>
      <c r="K159" s="36"/>
      <c r="L159" s="36"/>
    </row>
    <row r="160" spans="1:12" ht="18" x14ac:dyDescent="0.3">
      <c r="A160" s="54" t="s">
        <v>25</v>
      </c>
      <c r="B160" s="58">
        <v>244</v>
      </c>
      <c r="C160" s="58">
        <v>227</v>
      </c>
      <c r="D160" s="5">
        <f t="shared" si="73"/>
        <v>0</v>
      </c>
      <c r="E160" s="2">
        <v>0</v>
      </c>
      <c r="F160" s="2">
        <v>0</v>
      </c>
      <c r="G160" s="5">
        <f t="shared" si="85"/>
        <v>0</v>
      </c>
      <c r="H160" s="2">
        <v>0</v>
      </c>
      <c r="I160" s="2">
        <v>0</v>
      </c>
      <c r="J160" s="36"/>
      <c r="K160" s="36"/>
      <c r="L160" s="36"/>
    </row>
    <row r="161" spans="1:12" ht="54" x14ac:dyDescent="0.3">
      <c r="A161" s="186" t="s">
        <v>285</v>
      </c>
      <c r="B161" s="187">
        <v>244</v>
      </c>
      <c r="C161" s="187">
        <v>228</v>
      </c>
      <c r="D161" s="5">
        <f t="shared" si="73"/>
        <v>0</v>
      </c>
      <c r="E161" s="2">
        <v>0</v>
      </c>
      <c r="F161" s="2">
        <v>0</v>
      </c>
      <c r="G161" s="5">
        <f t="shared" si="85"/>
        <v>0</v>
      </c>
      <c r="H161" s="2">
        <v>0</v>
      </c>
      <c r="I161" s="2">
        <v>0</v>
      </c>
      <c r="J161" s="36"/>
      <c r="K161" s="36"/>
      <c r="L161" s="36"/>
    </row>
    <row r="162" spans="1:12" ht="18" x14ac:dyDescent="0.3">
      <c r="A162" s="54" t="s">
        <v>30</v>
      </c>
      <c r="B162" s="58" t="s">
        <v>5</v>
      </c>
      <c r="C162" s="58">
        <v>290</v>
      </c>
      <c r="D162" s="5">
        <f t="shared" si="73"/>
        <v>0</v>
      </c>
      <c r="E162" s="2">
        <f>E164+E165</f>
        <v>0</v>
      </c>
      <c r="F162" s="2">
        <f>F164+F165</f>
        <v>0</v>
      </c>
      <c r="G162" s="5">
        <f t="shared" si="85"/>
        <v>0</v>
      </c>
      <c r="H162" s="2">
        <f>H164+H165</f>
        <v>0</v>
      </c>
      <c r="I162" s="2">
        <f>I164+I165</f>
        <v>0</v>
      </c>
      <c r="J162" s="36"/>
      <c r="K162" s="36"/>
      <c r="L162" s="36"/>
    </row>
    <row r="163" spans="1:12" ht="18" x14ac:dyDescent="0.3">
      <c r="A163" s="54" t="s">
        <v>9</v>
      </c>
      <c r="B163" s="58"/>
      <c r="C163" s="58"/>
      <c r="D163" s="5">
        <f t="shared" si="73"/>
        <v>0</v>
      </c>
      <c r="E163" s="2">
        <v>0</v>
      </c>
      <c r="F163" s="2">
        <v>0</v>
      </c>
      <c r="G163" s="5">
        <f t="shared" si="85"/>
        <v>0</v>
      </c>
      <c r="H163" s="2">
        <v>0</v>
      </c>
      <c r="I163" s="2">
        <v>0</v>
      </c>
      <c r="J163" s="36"/>
      <c r="K163" s="36"/>
      <c r="L163" s="36"/>
    </row>
    <row r="164" spans="1:12" ht="54" x14ac:dyDescent="0.3">
      <c r="A164" s="54" t="s">
        <v>34</v>
      </c>
      <c r="B164" s="58">
        <v>244</v>
      </c>
      <c r="C164" s="58">
        <v>296</v>
      </c>
      <c r="D164" s="5">
        <f t="shared" si="73"/>
        <v>0</v>
      </c>
      <c r="E164" s="2">
        <v>0</v>
      </c>
      <c r="F164" s="2">
        <v>0</v>
      </c>
      <c r="G164" s="5">
        <f t="shared" si="85"/>
        <v>0</v>
      </c>
      <c r="H164" s="2">
        <v>0</v>
      </c>
      <c r="I164" s="2">
        <v>0</v>
      </c>
      <c r="J164" s="36"/>
      <c r="K164" s="36"/>
      <c r="L164" s="36"/>
    </row>
    <row r="165" spans="1:12" ht="54" x14ac:dyDescent="0.3">
      <c r="A165" s="54" t="s">
        <v>35</v>
      </c>
      <c r="B165" s="58">
        <v>244</v>
      </c>
      <c r="C165" s="58">
        <v>297</v>
      </c>
      <c r="D165" s="5">
        <f t="shared" si="73"/>
        <v>0</v>
      </c>
      <c r="E165" s="2">
        <v>0</v>
      </c>
      <c r="F165" s="2">
        <v>0</v>
      </c>
      <c r="G165" s="5">
        <f t="shared" si="85"/>
        <v>0</v>
      </c>
      <c r="H165" s="2">
        <v>0</v>
      </c>
      <c r="I165" s="2">
        <v>0</v>
      </c>
      <c r="J165" s="36"/>
      <c r="K165" s="36"/>
      <c r="L165" s="36"/>
    </row>
    <row r="166" spans="1:12" ht="54" x14ac:dyDescent="0.3">
      <c r="A166" s="54" t="s">
        <v>59</v>
      </c>
      <c r="B166" s="58" t="s">
        <v>5</v>
      </c>
      <c r="C166" s="58">
        <v>300</v>
      </c>
      <c r="D166" s="5">
        <f t="shared" si="73"/>
        <v>0</v>
      </c>
      <c r="E166" s="2">
        <f>E168+E170+E169</f>
        <v>0</v>
      </c>
      <c r="F166" s="2">
        <f>F168+F170+F169</f>
        <v>0</v>
      </c>
      <c r="G166" s="5">
        <f t="shared" si="85"/>
        <v>0</v>
      </c>
      <c r="H166" s="2">
        <f>H168+H170+H169</f>
        <v>0</v>
      </c>
      <c r="I166" s="2">
        <f>I168+I170+I169</f>
        <v>0</v>
      </c>
      <c r="J166" s="36"/>
      <c r="K166" s="36"/>
      <c r="L166" s="36"/>
    </row>
    <row r="167" spans="1:12" ht="18" x14ac:dyDescent="0.3">
      <c r="A167" s="54" t="s">
        <v>9</v>
      </c>
      <c r="B167" s="58"/>
      <c r="C167" s="58"/>
      <c r="D167" s="5"/>
      <c r="E167" s="2"/>
      <c r="F167" s="2"/>
      <c r="G167" s="5"/>
      <c r="H167" s="2"/>
      <c r="I167" s="2"/>
      <c r="J167" s="36"/>
      <c r="K167" s="36"/>
      <c r="L167" s="36"/>
    </row>
    <row r="168" spans="1:12" ht="54" x14ac:dyDescent="0.3">
      <c r="A168" s="54" t="s">
        <v>36</v>
      </c>
      <c r="B168" s="58">
        <v>244</v>
      </c>
      <c r="C168" s="58">
        <v>310</v>
      </c>
      <c r="D168" s="5">
        <f t="shared" si="73"/>
        <v>0</v>
      </c>
      <c r="E168" s="2">
        <v>0</v>
      </c>
      <c r="F168" s="2">
        <v>0</v>
      </c>
      <c r="G168" s="5">
        <f t="shared" ref="G168:G170" si="86">H168+I168</f>
        <v>0</v>
      </c>
      <c r="H168" s="2">
        <v>0</v>
      </c>
      <c r="I168" s="2">
        <v>0</v>
      </c>
      <c r="J168" s="36"/>
      <c r="K168" s="36"/>
      <c r="L168" s="36"/>
    </row>
    <row r="169" spans="1:12" ht="72" x14ac:dyDescent="0.3">
      <c r="A169" s="54" t="s">
        <v>68</v>
      </c>
      <c r="B169" s="58">
        <v>244</v>
      </c>
      <c r="C169" s="58">
        <v>320</v>
      </c>
      <c r="D169" s="5">
        <f t="shared" si="73"/>
        <v>0</v>
      </c>
      <c r="E169" s="2">
        <v>0</v>
      </c>
      <c r="F169" s="2">
        <v>0</v>
      </c>
      <c r="G169" s="5">
        <f t="shared" si="86"/>
        <v>0</v>
      </c>
      <c r="H169" s="2">
        <v>0</v>
      </c>
      <c r="I169" s="2">
        <v>0</v>
      </c>
      <c r="J169" s="36"/>
      <c r="K169" s="36"/>
      <c r="L169" s="36"/>
    </row>
    <row r="170" spans="1:12" ht="72" x14ac:dyDescent="0.3">
      <c r="A170" s="54" t="s">
        <v>60</v>
      </c>
      <c r="B170" s="58" t="s">
        <v>5</v>
      </c>
      <c r="C170" s="58">
        <v>340</v>
      </c>
      <c r="D170" s="5">
        <f t="shared" si="73"/>
        <v>0</v>
      </c>
      <c r="E170" s="2">
        <f>E172+E173+E174+E175+E176+E177+E179</f>
        <v>0</v>
      </c>
      <c r="F170" s="2">
        <f>F172+F173+F174+F175+F176+F177+F179</f>
        <v>0</v>
      </c>
      <c r="G170" s="5">
        <f t="shared" si="86"/>
        <v>0</v>
      </c>
      <c r="H170" s="2">
        <f>H172+H173+H174+H175+H176+H177+H179</f>
        <v>0</v>
      </c>
      <c r="I170" s="2">
        <f>I172+I173+I174+I175+I176+I177+I179</f>
        <v>0</v>
      </c>
      <c r="J170" s="36"/>
      <c r="K170" s="36"/>
      <c r="L170" s="36"/>
    </row>
    <row r="171" spans="1:12" ht="18" x14ac:dyDescent="0.3">
      <c r="A171" s="54" t="s">
        <v>6</v>
      </c>
      <c r="B171" s="58"/>
      <c r="C171" s="58"/>
      <c r="D171" s="5"/>
      <c r="E171" s="2"/>
      <c r="F171" s="2"/>
      <c r="G171" s="5"/>
      <c r="H171" s="2"/>
      <c r="I171" s="2"/>
      <c r="J171" s="36"/>
      <c r="K171" s="36"/>
      <c r="L171" s="36"/>
    </row>
    <row r="172" spans="1:12" ht="126" x14ac:dyDescent="0.3">
      <c r="A172" s="54" t="s">
        <v>37</v>
      </c>
      <c r="B172" s="58">
        <v>244</v>
      </c>
      <c r="C172" s="58">
        <v>341</v>
      </c>
      <c r="D172" s="5">
        <f t="shared" ref="D172:D179" si="87">E172+F172</f>
        <v>0</v>
      </c>
      <c r="E172" s="2">
        <v>0</v>
      </c>
      <c r="F172" s="2">
        <v>0</v>
      </c>
      <c r="G172" s="5">
        <f t="shared" ref="G172:G179" si="88">H172+I172</f>
        <v>0</v>
      </c>
      <c r="H172" s="2">
        <v>0</v>
      </c>
      <c r="I172" s="2">
        <v>0</v>
      </c>
      <c r="J172" s="36"/>
      <c r="K172" s="36"/>
      <c r="L172" s="36"/>
    </row>
    <row r="173" spans="1:12" ht="54" x14ac:dyDescent="0.3">
      <c r="A173" s="54" t="s">
        <v>38</v>
      </c>
      <c r="B173" s="58">
        <v>244</v>
      </c>
      <c r="C173" s="58">
        <v>342</v>
      </c>
      <c r="D173" s="5">
        <f t="shared" si="87"/>
        <v>0</v>
      </c>
      <c r="E173" s="2">
        <v>0</v>
      </c>
      <c r="F173" s="2">
        <v>0</v>
      </c>
      <c r="G173" s="5">
        <f t="shared" si="88"/>
        <v>0</v>
      </c>
      <c r="H173" s="2">
        <v>0</v>
      </c>
      <c r="I173" s="2">
        <v>0</v>
      </c>
      <c r="J173" s="36"/>
      <c r="K173" s="36"/>
      <c r="L173" s="36"/>
    </row>
    <row r="174" spans="1:12" ht="72" x14ac:dyDescent="0.3">
      <c r="A174" s="54" t="s">
        <v>39</v>
      </c>
      <c r="B174" s="58">
        <v>244</v>
      </c>
      <c r="C174" s="58">
        <v>343</v>
      </c>
      <c r="D174" s="5">
        <f t="shared" si="87"/>
        <v>0</v>
      </c>
      <c r="E174" s="2">
        <v>0</v>
      </c>
      <c r="F174" s="2">
        <v>0</v>
      </c>
      <c r="G174" s="5">
        <f t="shared" si="88"/>
        <v>0</v>
      </c>
      <c r="H174" s="2">
        <v>0</v>
      </c>
      <c r="I174" s="2">
        <v>0</v>
      </c>
      <c r="J174" s="36"/>
      <c r="K174" s="36"/>
      <c r="L174" s="36"/>
    </row>
    <row r="175" spans="1:12" ht="72" x14ac:dyDescent="0.3">
      <c r="A175" s="54" t="s">
        <v>40</v>
      </c>
      <c r="B175" s="58">
        <v>244</v>
      </c>
      <c r="C175" s="58">
        <v>344</v>
      </c>
      <c r="D175" s="5">
        <f t="shared" si="87"/>
        <v>0</v>
      </c>
      <c r="E175" s="2">
        <v>0</v>
      </c>
      <c r="F175" s="2">
        <v>0</v>
      </c>
      <c r="G175" s="5">
        <f t="shared" si="88"/>
        <v>0</v>
      </c>
      <c r="H175" s="2">
        <v>0</v>
      </c>
      <c r="I175" s="2">
        <v>0</v>
      </c>
      <c r="J175" s="36"/>
      <c r="K175" s="36"/>
      <c r="L175" s="36"/>
    </row>
    <row r="176" spans="1:12" ht="54" x14ac:dyDescent="0.3">
      <c r="A176" s="54" t="s">
        <v>41</v>
      </c>
      <c r="B176" s="58">
        <v>244</v>
      </c>
      <c r="C176" s="58">
        <v>345</v>
      </c>
      <c r="D176" s="5">
        <f t="shared" si="87"/>
        <v>0</v>
      </c>
      <c r="E176" s="2">
        <v>0</v>
      </c>
      <c r="F176" s="2">
        <v>0</v>
      </c>
      <c r="G176" s="5">
        <f t="shared" si="88"/>
        <v>0</v>
      </c>
      <c r="H176" s="2">
        <v>0</v>
      </c>
      <c r="I176" s="2">
        <v>0</v>
      </c>
      <c r="J176" s="36"/>
      <c r="K176" s="36"/>
      <c r="L176" s="36"/>
    </row>
    <row r="177" spans="1:12" ht="72" x14ac:dyDescent="0.3">
      <c r="A177" s="54" t="s">
        <v>42</v>
      </c>
      <c r="B177" s="58">
        <v>244</v>
      </c>
      <c r="C177" s="58">
        <v>346</v>
      </c>
      <c r="D177" s="5">
        <f t="shared" si="87"/>
        <v>0</v>
      </c>
      <c r="E177" s="2">
        <v>0</v>
      </c>
      <c r="F177" s="2">
        <v>0</v>
      </c>
      <c r="G177" s="5">
        <f t="shared" si="88"/>
        <v>0</v>
      </c>
      <c r="H177" s="2">
        <v>0</v>
      </c>
      <c r="I177" s="2">
        <v>0</v>
      </c>
      <c r="J177" s="36"/>
      <c r="K177" s="36"/>
      <c r="L177" s="36"/>
    </row>
    <row r="178" spans="1:12" ht="17.55" customHeight="1" x14ac:dyDescent="0.3">
      <c r="A178" s="186" t="s">
        <v>286</v>
      </c>
      <c r="B178" s="187">
        <v>244</v>
      </c>
      <c r="C178" s="187">
        <v>347</v>
      </c>
      <c r="D178" s="5">
        <f t="shared" si="87"/>
        <v>0</v>
      </c>
      <c r="E178" s="2">
        <v>0</v>
      </c>
      <c r="F178" s="2">
        <v>0</v>
      </c>
      <c r="G178" s="5">
        <f t="shared" si="88"/>
        <v>0</v>
      </c>
      <c r="H178" s="2">
        <v>0</v>
      </c>
      <c r="I178" s="2">
        <v>0</v>
      </c>
      <c r="J178" s="80"/>
      <c r="K178" s="80"/>
      <c r="L178" s="80"/>
    </row>
    <row r="179" spans="1:12" ht="108" x14ac:dyDescent="0.3">
      <c r="A179" s="54" t="s">
        <v>43</v>
      </c>
      <c r="B179" s="58">
        <v>244</v>
      </c>
      <c r="C179" s="58">
        <v>349</v>
      </c>
      <c r="D179" s="5">
        <f t="shared" si="87"/>
        <v>0</v>
      </c>
      <c r="E179" s="2">
        <v>0</v>
      </c>
      <c r="F179" s="2">
        <v>0</v>
      </c>
      <c r="G179" s="5">
        <f t="shared" si="88"/>
        <v>0</v>
      </c>
      <c r="H179" s="2">
        <v>0</v>
      </c>
      <c r="I179" s="2">
        <v>0</v>
      </c>
      <c r="J179" s="36"/>
      <c r="K179" s="36"/>
      <c r="L179" s="36"/>
    </row>
    <row r="180" spans="1:12" ht="18" x14ac:dyDescent="0.3">
      <c r="A180" s="461" t="s">
        <v>198</v>
      </c>
      <c r="B180" s="462"/>
      <c r="C180" s="462"/>
      <c r="D180" s="462"/>
      <c r="E180" s="462"/>
      <c r="F180" s="462"/>
      <c r="G180" s="462"/>
      <c r="H180" s="462"/>
      <c r="I180" s="462"/>
      <c r="J180" s="36"/>
      <c r="K180" s="36"/>
      <c r="L180" s="36"/>
    </row>
    <row r="181" spans="1:12" ht="18" x14ac:dyDescent="0.3">
      <c r="A181" s="54" t="s">
        <v>8</v>
      </c>
      <c r="B181" s="58" t="s">
        <v>5</v>
      </c>
      <c r="C181" s="58">
        <v>200</v>
      </c>
      <c r="D181" s="5">
        <f t="shared" ref="D181" si="89">E181+F181</f>
        <v>24000</v>
      </c>
      <c r="E181" s="2">
        <f>E183+E186+E207</f>
        <v>24000</v>
      </c>
      <c r="F181" s="2">
        <f>F183+F186+F207</f>
        <v>0</v>
      </c>
      <c r="G181" s="5">
        <f t="shared" ref="G181" si="90">H181+I181</f>
        <v>24000</v>
      </c>
      <c r="H181" s="2">
        <f>H183+H186+H207</f>
        <v>24000</v>
      </c>
      <c r="I181" s="2">
        <f>I183+I186+I207</f>
        <v>0</v>
      </c>
      <c r="J181" s="36"/>
      <c r="K181" s="36"/>
      <c r="L181" s="36"/>
    </row>
    <row r="182" spans="1:12" ht="18" x14ac:dyDescent="0.3">
      <c r="A182" s="54" t="s">
        <v>9</v>
      </c>
      <c r="B182" s="58"/>
      <c r="C182" s="58"/>
      <c r="D182" s="5"/>
      <c r="E182" s="2"/>
      <c r="F182" s="2"/>
      <c r="G182" s="5"/>
      <c r="H182" s="2"/>
      <c r="I182" s="2"/>
      <c r="J182" s="36"/>
      <c r="K182" s="36"/>
      <c r="L182" s="36"/>
    </row>
    <row r="183" spans="1:12" ht="72" x14ac:dyDescent="0.3">
      <c r="A183" s="54" t="s">
        <v>10</v>
      </c>
      <c r="B183" s="58" t="s">
        <v>5</v>
      </c>
      <c r="C183" s="58">
        <v>210</v>
      </c>
      <c r="D183" s="5">
        <f t="shared" ref="D183" si="91">E183+F183</f>
        <v>0</v>
      </c>
      <c r="E183" s="2">
        <f>E185</f>
        <v>0</v>
      </c>
      <c r="F183" s="2">
        <f>F185</f>
        <v>0</v>
      </c>
      <c r="G183" s="5">
        <f t="shared" ref="G183" si="92">H183+I183</f>
        <v>0</v>
      </c>
      <c r="H183" s="2">
        <f>H185</f>
        <v>0</v>
      </c>
      <c r="I183" s="2">
        <f>I185</f>
        <v>0</v>
      </c>
      <c r="J183" s="36"/>
      <c r="K183" s="36"/>
      <c r="L183" s="36"/>
    </row>
    <row r="184" spans="1:12" ht="18" x14ac:dyDescent="0.3">
      <c r="A184" s="54" t="s">
        <v>9</v>
      </c>
      <c r="B184" s="58"/>
      <c r="C184" s="58"/>
      <c r="D184" s="5"/>
      <c r="E184" s="2"/>
      <c r="F184" s="2"/>
      <c r="G184" s="5"/>
      <c r="H184" s="2"/>
      <c r="I184" s="2"/>
      <c r="J184" s="36"/>
      <c r="K184" s="36"/>
      <c r="L184" s="36"/>
    </row>
    <row r="185" spans="1:12" ht="72" x14ac:dyDescent="0.3">
      <c r="A185" s="54" t="s">
        <v>197</v>
      </c>
      <c r="B185" s="58">
        <v>244</v>
      </c>
      <c r="C185" s="58">
        <v>214</v>
      </c>
      <c r="D185" s="5">
        <f>E185+F185</f>
        <v>0</v>
      </c>
      <c r="E185" s="74">
        <f>E36-E140</f>
        <v>0</v>
      </c>
      <c r="F185" s="2">
        <v>0</v>
      </c>
      <c r="G185" s="5">
        <f>H185+I185</f>
        <v>0</v>
      </c>
      <c r="H185" s="74">
        <f>H36-H140</f>
        <v>0</v>
      </c>
      <c r="I185" s="2">
        <v>0</v>
      </c>
      <c r="J185" s="36"/>
      <c r="K185" s="36"/>
      <c r="L185" s="36"/>
    </row>
    <row r="186" spans="1:12" ht="36" x14ac:dyDescent="0.3">
      <c r="A186" s="54" t="s">
        <v>14</v>
      </c>
      <c r="B186" s="58" t="s">
        <v>5</v>
      </c>
      <c r="C186" s="58">
        <v>220</v>
      </c>
      <c r="D186" s="5">
        <f t="shared" ref="D186" si="93">E186+F186</f>
        <v>24000</v>
      </c>
      <c r="E186" s="2">
        <f>E188+E189+E190+E198+E199+E202+E205</f>
        <v>24000</v>
      </c>
      <c r="F186" s="2">
        <f>F188+F189+F190+F198+F199+F202+F205</f>
        <v>0</v>
      </c>
      <c r="G186" s="5">
        <f t="shared" ref="G186" si="94">H186+I186</f>
        <v>24000</v>
      </c>
      <c r="H186" s="2">
        <f>H188+H189+H190+H198+H199+H202+H205</f>
        <v>24000</v>
      </c>
      <c r="I186" s="2">
        <f>I188+I189+I190+I198+I199+I202+I205</f>
        <v>0</v>
      </c>
      <c r="J186" s="36"/>
      <c r="K186" s="36"/>
      <c r="L186" s="36"/>
    </row>
    <row r="187" spans="1:12" ht="18" x14ac:dyDescent="0.3">
      <c r="A187" s="54" t="s">
        <v>9</v>
      </c>
      <c r="B187" s="58"/>
      <c r="C187" s="58"/>
      <c r="D187" s="5"/>
      <c r="E187" s="2"/>
      <c r="F187" s="2"/>
      <c r="G187" s="5"/>
      <c r="H187" s="2"/>
      <c r="I187" s="2"/>
      <c r="J187" s="36"/>
      <c r="K187" s="36"/>
      <c r="L187" s="36"/>
    </row>
    <row r="188" spans="1:12" ht="18" x14ac:dyDescent="0.3">
      <c r="A188" s="54" t="s">
        <v>15</v>
      </c>
      <c r="B188" s="58">
        <v>244</v>
      </c>
      <c r="C188" s="58">
        <v>221</v>
      </c>
      <c r="D188" s="5">
        <f t="shared" ref="D188:D190" si="95">E188+F188</f>
        <v>0</v>
      </c>
      <c r="E188" s="2">
        <f>E39-E143</f>
        <v>0</v>
      </c>
      <c r="F188" s="2">
        <v>0</v>
      </c>
      <c r="G188" s="5">
        <f t="shared" ref="G188:G190" si="96">H188+I188</f>
        <v>0</v>
      </c>
      <c r="H188" s="2">
        <f>H39-H143</f>
        <v>0</v>
      </c>
      <c r="I188" s="2">
        <v>0</v>
      </c>
      <c r="J188" s="36"/>
      <c r="K188" s="36"/>
      <c r="L188" s="36"/>
    </row>
    <row r="189" spans="1:12" ht="36" x14ac:dyDescent="0.3">
      <c r="A189" s="54" t="s">
        <v>16</v>
      </c>
      <c r="B189" s="58">
        <v>244</v>
      </c>
      <c r="C189" s="58">
        <v>222</v>
      </c>
      <c r="D189" s="5">
        <f t="shared" si="95"/>
        <v>0</v>
      </c>
      <c r="E189" s="74">
        <f>E42-E144</f>
        <v>0</v>
      </c>
      <c r="F189" s="2">
        <v>0</v>
      </c>
      <c r="G189" s="5">
        <f t="shared" si="96"/>
        <v>0</v>
      </c>
      <c r="H189" s="74">
        <f>H42-H144</f>
        <v>0</v>
      </c>
      <c r="I189" s="2">
        <v>0</v>
      </c>
      <c r="J189" s="36"/>
      <c r="K189" s="36"/>
      <c r="L189" s="36"/>
    </row>
    <row r="190" spans="1:12" ht="36" x14ac:dyDescent="0.3">
      <c r="A190" s="54" t="s">
        <v>17</v>
      </c>
      <c r="B190" s="58" t="s">
        <v>5</v>
      </c>
      <c r="C190" s="58">
        <v>223</v>
      </c>
      <c r="D190" s="5">
        <f t="shared" si="95"/>
        <v>2000</v>
      </c>
      <c r="E190" s="2">
        <f t="shared" ref="E190:F190" si="97">E192+E193+E194+E195+E196</f>
        <v>2000</v>
      </c>
      <c r="F190" s="2">
        <f t="shared" si="97"/>
        <v>0</v>
      </c>
      <c r="G190" s="5">
        <f t="shared" si="96"/>
        <v>2000</v>
      </c>
      <c r="H190" s="2">
        <f t="shared" ref="H190:I190" si="98">H192+H193+H194+H195+H196</f>
        <v>2000</v>
      </c>
      <c r="I190" s="2">
        <f t="shared" si="98"/>
        <v>0</v>
      </c>
      <c r="J190" s="36"/>
      <c r="K190" s="36"/>
      <c r="L190" s="36"/>
    </row>
    <row r="191" spans="1:12" ht="18" x14ac:dyDescent="0.3">
      <c r="A191" s="54" t="s">
        <v>6</v>
      </c>
      <c r="B191" s="58"/>
      <c r="C191" s="58"/>
      <c r="D191" s="5"/>
      <c r="E191" s="2"/>
      <c r="F191" s="2"/>
      <c r="G191" s="5"/>
      <c r="H191" s="2"/>
      <c r="I191" s="2"/>
      <c r="J191" s="36"/>
      <c r="K191" s="36"/>
      <c r="L191" s="36"/>
    </row>
    <row r="192" spans="1:12" ht="54" x14ac:dyDescent="0.3">
      <c r="A192" s="54" t="s">
        <v>18</v>
      </c>
      <c r="B192" s="58">
        <v>247</v>
      </c>
      <c r="C192" s="58">
        <v>223</v>
      </c>
      <c r="D192" s="5">
        <f t="shared" ref="D192:D198" si="99">E192+F192</f>
        <v>0</v>
      </c>
      <c r="E192" s="2">
        <f t="shared" ref="E192:E198" si="100">E45-E147</f>
        <v>0</v>
      </c>
      <c r="F192" s="2">
        <v>0</v>
      </c>
      <c r="G192" s="5">
        <f t="shared" ref="G192:G198" si="101">H192+I192</f>
        <v>0</v>
      </c>
      <c r="H192" s="2">
        <f t="shared" ref="H192:H198" si="102">H45-H147</f>
        <v>0</v>
      </c>
      <c r="I192" s="2">
        <v>0</v>
      </c>
      <c r="J192" s="36"/>
      <c r="K192" s="36"/>
      <c r="L192" s="36"/>
    </row>
    <row r="193" spans="1:12" ht="36" x14ac:dyDescent="0.3">
      <c r="A193" s="54" t="s">
        <v>19</v>
      </c>
      <c r="B193" s="58">
        <v>247</v>
      </c>
      <c r="C193" s="58">
        <v>223</v>
      </c>
      <c r="D193" s="5">
        <f t="shared" si="99"/>
        <v>0</v>
      </c>
      <c r="E193" s="2">
        <f t="shared" si="100"/>
        <v>0</v>
      </c>
      <c r="F193" s="2">
        <v>0</v>
      </c>
      <c r="G193" s="5">
        <f t="shared" si="101"/>
        <v>0</v>
      </c>
      <c r="H193" s="2">
        <f t="shared" si="102"/>
        <v>0</v>
      </c>
      <c r="I193" s="2">
        <v>0</v>
      </c>
      <c r="J193" s="36"/>
      <c r="K193" s="36"/>
      <c r="L193" s="36"/>
    </row>
    <row r="194" spans="1:12" ht="54" x14ac:dyDescent="0.3">
      <c r="A194" s="54" t="s">
        <v>20</v>
      </c>
      <c r="B194" s="58">
        <v>247</v>
      </c>
      <c r="C194" s="58">
        <v>223</v>
      </c>
      <c r="D194" s="5">
        <f t="shared" si="99"/>
        <v>2000</v>
      </c>
      <c r="E194" s="2">
        <f t="shared" si="100"/>
        <v>2000</v>
      </c>
      <c r="F194" s="2">
        <v>0</v>
      </c>
      <c r="G194" s="5">
        <f t="shared" si="101"/>
        <v>2000</v>
      </c>
      <c r="H194" s="2">
        <f t="shared" si="102"/>
        <v>2000</v>
      </c>
      <c r="I194" s="2">
        <v>0</v>
      </c>
      <c r="J194" s="36"/>
      <c r="K194" s="36"/>
      <c r="L194" s="36"/>
    </row>
    <row r="195" spans="1:12" ht="72" x14ac:dyDescent="0.3">
      <c r="A195" s="54" t="s">
        <v>21</v>
      </c>
      <c r="B195" s="58">
        <v>244</v>
      </c>
      <c r="C195" s="58">
        <v>223</v>
      </c>
      <c r="D195" s="5">
        <f t="shared" si="99"/>
        <v>0</v>
      </c>
      <c r="E195" s="2">
        <f t="shared" si="100"/>
        <v>0</v>
      </c>
      <c r="F195" s="2">
        <v>0</v>
      </c>
      <c r="G195" s="5">
        <f t="shared" si="101"/>
        <v>0</v>
      </c>
      <c r="H195" s="2">
        <f t="shared" si="102"/>
        <v>0</v>
      </c>
      <c r="I195" s="2">
        <v>0</v>
      </c>
      <c r="J195" s="36"/>
      <c r="K195" s="36"/>
      <c r="L195" s="36"/>
    </row>
    <row r="196" spans="1:12" ht="54" x14ac:dyDescent="0.3">
      <c r="A196" s="54" t="s">
        <v>22</v>
      </c>
      <c r="B196" s="58">
        <v>244</v>
      </c>
      <c r="C196" s="58">
        <v>223</v>
      </c>
      <c r="D196" s="5">
        <f t="shared" si="99"/>
        <v>0</v>
      </c>
      <c r="E196" s="2">
        <f t="shared" si="100"/>
        <v>0</v>
      </c>
      <c r="F196" s="2">
        <v>0</v>
      </c>
      <c r="G196" s="5">
        <f t="shared" si="101"/>
        <v>0</v>
      </c>
      <c r="H196" s="2">
        <f t="shared" si="102"/>
        <v>0</v>
      </c>
      <c r="I196" s="2">
        <v>0</v>
      </c>
      <c r="J196" s="36"/>
      <c r="K196" s="36"/>
      <c r="L196" s="36"/>
    </row>
    <row r="197" spans="1:12" ht="36" x14ac:dyDescent="0.3">
      <c r="A197" s="232" t="s">
        <v>306</v>
      </c>
      <c r="B197" s="233">
        <v>244</v>
      </c>
      <c r="C197" s="233">
        <v>223</v>
      </c>
      <c r="D197" s="5">
        <f t="shared" ref="D197" si="103">E197+F197</f>
        <v>0</v>
      </c>
      <c r="E197" s="2">
        <f t="shared" si="100"/>
        <v>0</v>
      </c>
      <c r="F197" s="2">
        <v>0</v>
      </c>
      <c r="G197" s="5">
        <f t="shared" ref="G197" si="104">H197+I197</f>
        <v>0</v>
      </c>
      <c r="H197" s="2">
        <f t="shared" si="102"/>
        <v>0</v>
      </c>
      <c r="I197" s="2">
        <v>0</v>
      </c>
      <c r="J197" s="36"/>
      <c r="K197" s="36"/>
      <c r="L197" s="36"/>
    </row>
    <row r="198" spans="1:12" ht="162" x14ac:dyDescent="0.3">
      <c r="A198" s="54" t="s">
        <v>23</v>
      </c>
      <c r="B198" s="58">
        <v>244</v>
      </c>
      <c r="C198" s="58">
        <v>224</v>
      </c>
      <c r="D198" s="5">
        <f t="shared" si="99"/>
        <v>0</v>
      </c>
      <c r="E198" s="2">
        <f t="shared" si="100"/>
        <v>0</v>
      </c>
      <c r="F198" s="2">
        <v>0</v>
      </c>
      <c r="G198" s="5">
        <f t="shared" si="101"/>
        <v>0</v>
      </c>
      <c r="H198" s="2">
        <f t="shared" si="102"/>
        <v>0</v>
      </c>
      <c r="I198" s="2">
        <v>0</v>
      </c>
      <c r="J198" s="36"/>
      <c r="K198" s="36"/>
      <c r="L198" s="36"/>
    </row>
    <row r="199" spans="1:12" ht="54" x14ac:dyDescent="0.3">
      <c r="A199" s="54" t="s">
        <v>24</v>
      </c>
      <c r="B199" s="58" t="s">
        <v>5</v>
      </c>
      <c r="C199" s="58">
        <v>225</v>
      </c>
      <c r="D199" s="2">
        <f t="shared" ref="D199" si="105">D200+D201</f>
        <v>10000</v>
      </c>
      <c r="E199" s="2">
        <f>E200+E201</f>
        <v>10000</v>
      </c>
      <c r="F199" s="2">
        <f t="shared" ref="F199:G199" si="106">F200+F201</f>
        <v>0</v>
      </c>
      <c r="G199" s="2">
        <f t="shared" si="106"/>
        <v>10000</v>
      </c>
      <c r="H199" s="2">
        <f>H200+H201</f>
        <v>10000</v>
      </c>
      <c r="I199" s="2">
        <f t="shared" ref="I199" si="107">I200+I201</f>
        <v>0</v>
      </c>
      <c r="J199" s="36"/>
      <c r="K199" s="36"/>
      <c r="L199" s="36"/>
    </row>
    <row r="200" spans="1:12" ht="18" x14ac:dyDescent="0.3">
      <c r="A200" s="370" t="s">
        <v>6</v>
      </c>
      <c r="B200" s="58">
        <v>243</v>
      </c>
      <c r="C200" s="58">
        <v>225</v>
      </c>
      <c r="D200" s="5">
        <f t="shared" ref="D200:D211" si="108">E200+F200</f>
        <v>0</v>
      </c>
      <c r="E200" s="2">
        <f>E53-E155</f>
        <v>0</v>
      </c>
      <c r="F200" s="2">
        <v>0</v>
      </c>
      <c r="G200" s="5">
        <f t="shared" ref="G200:G211" si="109">H200+I200</f>
        <v>0</v>
      </c>
      <c r="H200" s="2">
        <f>H53-H155</f>
        <v>0</v>
      </c>
      <c r="I200" s="2">
        <v>0</v>
      </c>
      <c r="J200" s="36"/>
      <c r="K200" s="36"/>
      <c r="L200" s="36"/>
    </row>
    <row r="201" spans="1:12" ht="18" x14ac:dyDescent="0.3">
      <c r="A201" s="370"/>
      <c r="B201" s="58">
        <v>244</v>
      </c>
      <c r="C201" s="58">
        <v>225</v>
      </c>
      <c r="D201" s="5">
        <f t="shared" si="108"/>
        <v>10000</v>
      </c>
      <c r="E201" s="2">
        <f>E54-E156</f>
        <v>10000</v>
      </c>
      <c r="F201" s="2">
        <v>0</v>
      </c>
      <c r="G201" s="5">
        <f t="shared" si="109"/>
        <v>10000</v>
      </c>
      <c r="H201" s="2">
        <f>H54-H156</f>
        <v>10000</v>
      </c>
      <c r="I201" s="2">
        <v>0</v>
      </c>
      <c r="J201" s="36"/>
      <c r="K201" s="36"/>
      <c r="L201" s="36"/>
    </row>
    <row r="202" spans="1:12" ht="36" x14ac:dyDescent="0.3">
      <c r="A202" s="54" t="s">
        <v>58</v>
      </c>
      <c r="B202" s="58" t="s">
        <v>5</v>
      </c>
      <c r="C202" s="58">
        <v>226</v>
      </c>
      <c r="D202" s="5">
        <f t="shared" si="108"/>
        <v>12000</v>
      </c>
      <c r="E202" s="2">
        <f>E203+E204</f>
        <v>12000</v>
      </c>
      <c r="F202" s="2">
        <f>F203+F204</f>
        <v>0</v>
      </c>
      <c r="G202" s="5">
        <f t="shared" si="109"/>
        <v>12000</v>
      </c>
      <c r="H202" s="2">
        <f>H203+H204</f>
        <v>12000</v>
      </c>
      <c r="I202" s="2">
        <f>I203+I204</f>
        <v>0</v>
      </c>
      <c r="J202" s="36"/>
      <c r="K202" s="36"/>
      <c r="L202" s="36"/>
    </row>
    <row r="203" spans="1:12" ht="18" x14ac:dyDescent="0.3">
      <c r="A203" s="370" t="s">
        <v>6</v>
      </c>
      <c r="B203" s="58">
        <v>243</v>
      </c>
      <c r="C203" s="58">
        <v>226</v>
      </c>
      <c r="D203" s="5">
        <f t="shared" si="108"/>
        <v>0</v>
      </c>
      <c r="E203" s="2">
        <f>E59-E158</f>
        <v>0</v>
      </c>
      <c r="F203" s="2">
        <v>0</v>
      </c>
      <c r="G203" s="5">
        <f t="shared" si="109"/>
        <v>0</v>
      </c>
      <c r="H203" s="2">
        <f>H59-H158</f>
        <v>0</v>
      </c>
      <c r="I203" s="2">
        <v>0</v>
      </c>
      <c r="J203" s="36"/>
      <c r="K203" s="36"/>
      <c r="L203" s="36"/>
    </row>
    <row r="204" spans="1:12" ht="18" x14ac:dyDescent="0.3">
      <c r="A204" s="370"/>
      <c r="B204" s="58">
        <v>244</v>
      </c>
      <c r="C204" s="58">
        <v>226</v>
      </c>
      <c r="D204" s="5">
        <f t="shared" si="108"/>
        <v>12000</v>
      </c>
      <c r="E204" s="2">
        <f>E60-E159</f>
        <v>12000</v>
      </c>
      <c r="F204" s="2">
        <v>0</v>
      </c>
      <c r="G204" s="5">
        <f t="shared" si="109"/>
        <v>12000</v>
      </c>
      <c r="H204" s="2">
        <f>H60-H159</f>
        <v>12000</v>
      </c>
      <c r="I204" s="2">
        <v>0</v>
      </c>
      <c r="J204" s="36"/>
      <c r="K204" s="36"/>
      <c r="L204" s="36"/>
    </row>
    <row r="205" spans="1:12" ht="18" x14ac:dyDescent="0.3">
      <c r="A205" s="54" t="s">
        <v>25</v>
      </c>
      <c r="B205" s="58">
        <v>244</v>
      </c>
      <c r="C205" s="58">
        <v>227</v>
      </c>
      <c r="D205" s="5">
        <f t="shared" si="108"/>
        <v>0</v>
      </c>
      <c r="E205" s="2">
        <f>E61-E160</f>
        <v>0</v>
      </c>
      <c r="F205" s="2">
        <v>0</v>
      </c>
      <c r="G205" s="5">
        <f t="shared" si="109"/>
        <v>0</v>
      </c>
      <c r="H205" s="2">
        <f>H61-H160</f>
        <v>0</v>
      </c>
      <c r="I205" s="2">
        <v>0</v>
      </c>
      <c r="J205" s="36"/>
      <c r="K205" s="36"/>
      <c r="L205" s="36"/>
    </row>
    <row r="206" spans="1:12" ht="54" x14ac:dyDescent="0.3">
      <c r="A206" s="186" t="s">
        <v>285</v>
      </c>
      <c r="B206" s="187">
        <v>244</v>
      </c>
      <c r="C206" s="187">
        <v>228</v>
      </c>
      <c r="D206" s="5">
        <f>E206+F206</f>
        <v>0</v>
      </c>
      <c r="E206" s="2">
        <v>0</v>
      </c>
      <c r="F206" s="2">
        <v>0</v>
      </c>
      <c r="G206" s="5">
        <f>H206+I206</f>
        <v>0</v>
      </c>
      <c r="H206" s="2">
        <v>0</v>
      </c>
      <c r="I206" s="2">
        <v>0</v>
      </c>
      <c r="J206" s="36"/>
      <c r="K206" s="36"/>
      <c r="L206" s="36"/>
    </row>
    <row r="207" spans="1:12" ht="18" x14ac:dyDescent="0.3">
      <c r="A207" s="54" t="s">
        <v>30</v>
      </c>
      <c r="B207" s="58" t="s">
        <v>5</v>
      </c>
      <c r="C207" s="58">
        <v>290</v>
      </c>
      <c r="D207" s="5">
        <f t="shared" si="108"/>
        <v>0</v>
      </c>
      <c r="E207" s="2">
        <f>E209+E210</f>
        <v>0</v>
      </c>
      <c r="F207" s="2">
        <f>F209+F210</f>
        <v>0</v>
      </c>
      <c r="G207" s="5">
        <f t="shared" si="109"/>
        <v>0</v>
      </c>
      <c r="H207" s="2">
        <f>H209+H210</f>
        <v>0</v>
      </c>
      <c r="I207" s="2">
        <f>I209+I210</f>
        <v>0</v>
      </c>
      <c r="J207" s="36"/>
      <c r="K207" s="36"/>
      <c r="L207" s="36"/>
    </row>
    <row r="208" spans="1:12" ht="18" x14ac:dyDescent="0.3">
      <c r="A208" s="54" t="s">
        <v>9</v>
      </c>
      <c r="B208" s="58"/>
      <c r="C208" s="58"/>
      <c r="D208" s="5">
        <f t="shared" si="108"/>
        <v>0</v>
      </c>
      <c r="E208" s="2">
        <v>0</v>
      </c>
      <c r="F208" s="2">
        <v>0</v>
      </c>
      <c r="G208" s="5">
        <f t="shared" si="109"/>
        <v>0</v>
      </c>
      <c r="H208" s="2">
        <v>0</v>
      </c>
      <c r="I208" s="2">
        <v>0</v>
      </c>
      <c r="J208" s="36"/>
      <c r="K208" s="36"/>
      <c r="L208" s="36"/>
    </row>
    <row r="209" spans="1:12" ht="54" x14ac:dyDescent="0.3">
      <c r="A209" s="54" t="s">
        <v>34</v>
      </c>
      <c r="B209" s="58">
        <v>244</v>
      </c>
      <c r="C209" s="58">
        <v>296</v>
      </c>
      <c r="D209" s="5">
        <f t="shared" si="108"/>
        <v>0</v>
      </c>
      <c r="E209" s="2">
        <f>E87-E164</f>
        <v>0</v>
      </c>
      <c r="F209" s="2">
        <v>0</v>
      </c>
      <c r="G209" s="5">
        <f t="shared" si="109"/>
        <v>0</v>
      </c>
      <c r="H209" s="2">
        <f>H87-H164</f>
        <v>0</v>
      </c>
      <c r="I209" s="2">
        <v>0</v>
      </c>
      <c r="J209" s="36"/>
      <c r="K209" s="36"/>
      <c r="L209" s="36"/>
    </row>
    <row r="210" spans="1:12" ht="54" x14ac:dyDescent="0.3">
      <c r="A210" s="54" t="s">
        <v>35</v>
      </c>
      <c r="B210" s="58">
        <v>244</v>
      </c>
      <c r="C210" s="58">
        <v>297</v>
      </c>
      <c r="D210" s="5">
        <f t="shared" si="108"/>
        <v>0</v>
      </c>
      <c r="E210" s="2">
        <f>E94-E165</f>
        <v>0</v>
      </c>
      <c r="F210" s="2">
        <v>0</v>
      </c>
      <c r="G210" s="5">
        <f t="shared" si="109"/>
        <v>0</v>
      </c>
      <c r="H210" s="2">
        <f>H94-H165</f>
        <v>0</v>
      </c>
      <c r="I210" s="2">
        <v>0</v>
      </c>
      <c r="J210" s="36"/>
      <c r="K210" s="36"/>
      <c r="L210" s="36"/>
    </row>
    <row r="211" spans="1:12" ht="54" x14ac:dyDescent="0.3">
      <c r="A211" s="54" t="s">
        <v>59</v>
      </c>
      <c r="B211" s="58" t="s">
        <v>5</v>
      </c>
      <c r="C211" s="58">
        <v>300</v>
      </c>
      <c r="D211" s="5">
        <f t="shared" si="108"/>
        <v>19900</v>
      </c>
      <c r="E211" s="2">
        <f>E213+E215+E214</f>
        <v>19900</v>
      </c>
      <c r="F211" s="2">
        <f>F213+F215+F214</f>
        <v>0</v>
      </c>
      <c r="G211" s="5">
        <f t="shared" si="109"/>
        <v>19900</v>
      </c>
      <c r="H211" s="2">
        <f>H213+H215+H214</f>
        <v>19900</v>
      </c>
      <c r="I211" s="2">
        <f>I213+I215+I214</f>
        <v>0</v>
      </c>
      <c r="J211" s="36"/>
      <c r="K211" s="36"/>
      <c r="L211" s="36"/>
    </row>
    <row r="212" spans="1:12" ht="18" x14ac:dyDescent="0.3">
      <c r="A212" s="54" t="s">
        <v>9</v>
      </c>
      <c r="B212" s="58"/>
      <c r="C212" s="58"/>
      <c r="D212" s="5"/>
      <c r="E212" s="2"/>
      <c r="F212" s="2"/>
      <c r="G212" s="5"/>
      <c r="H212" s="2"/>
      <c r="I212" s="2"/>
      <c r="J212" s="36"/>
      <c r="K212" s="36"/>
      <c r="L212" s="36"/>
    </row>
    <row r="213" spans="1:12" ht="54" x14ac:dyDescent="0.3">
      <c r="A213" s="54" t="s">
        <v>36</v>
      </c>
      <c r="B213" s="58">
        <v>244</v>
      </c>
      <c r="C213" s="58">
        <v>310</v>
      </c>
      <c r="D213" s="5">
        <f t="shared" ref="D213:D215" si="110">E213+F213</f>
        <v>0</v>
      </c>
      <c r="E213" s="2">
        <f>E100-E168</f>
        <v>0</v>
      </c>
      <c r="F213" s="2">
        <v>0</v>
      </c>
      <c r="G213" s="5">
        <f t="shared" ref="G213:G215" si="111">H213+I213</f>
        <v>0</v>
      </c>
      <c r="H213" s="2">
        <f>H100-H168</f>
        <v>0</v>
      </c>
      <c r="I213" s="2">
        <v>0</v>
      </c>
      <c r="J213" s="36"/>
      <c r="K213" s="36"/>
      <c r="L213" s="36"/>
    </row>
    <row r="214" spans="1:12" ht="72" x14ac:dyDescent="0.3">
      <c r="A214" s="54" t="s">
        <v>68</v>
      </c>
      <c r="B214" s="58">
        <v>244</v>
      </c>
      <c r="C214" s="58">
        <v>320</v>
      </c>
      <c r="D214" s="5">
        <f t="shared" si="110"/>
        <v>0</v>
      </c>
      <c r="E214" s="2">
        <f>E101-E169</f>
        <v>0</v>
      </c>
      <c r="F214" s="2">
        <v>0</v>
      </c>
      <c r="G214" s="5">
        <f t="shared" si="111"/>
        <v>0</v>
      </c>
      <c r="H214" s="2">
        <f>H101-H169</f>
        <v>0</v>
      </c>
      <c r="I214" s="2">
        <v>0</v>
      </c>
      <c r="J214" s="36"/>
      <c r="K214" s="36"/>
      <c r="L214" s="36"/>
    </row>
    <row r="215" spans="1:12" ht="72" x14ac:dyDescent="0.3">
      <c r="A215" s="54" t="s">
        <v>60</v>
      </c>
      <c r="B215" s="58" t="s">
        <v>5</v>
      </c>
      <c r="C215" s="58">
        <v>340</v>
      </c>
      <c r="D215" s="5">
        <f t="shared" si="110"/>
        <v>19900</v>
      </c>
      <c r="E215" s="2">
        <f>E217+E218+E219+E220+E221+E222+E224</f>
        <v>19900</v>
      </c>
      <c r="F215" s="2">
        <f>F217+F218+F219+F220+F221+F222+F224</f>
        <v>0</v>
      </c>
      <c r="G215" s="5">
        <f t="shared" si="111"/>
        <v>19900</v>
      </c>
      <c r="H215" s="2">
        <f>H217+H218+H219+H220+H221+H222+H224</f>
        <v>19900</v>
      </c>
      <c r="I215" s="2">
        <f>I217+I218+I219+I220+I221+I222+I224</f>
        <v>0</v>
      </c>
      <c r="J215" s="36"/>
      <c r="K215" s="36"/>
      <c r="L215" s="36"/>
    </row>
    <row r="216" spans="1:12" ht="18" x14ac:dyDescent="0.3">
      <c r="A216" s="54" t="s">
        <v>6</v>
      </c>
      <c r="B216" s="58"/>
      <c r="C216" s="58"/>
      <c r="D216" s="5"/>
      <c r="E216" s="2"/>
      <c r="F216" s="2"/>
      <c r="G216" s="5"/>
      <c r="H216" s="2"/>
      <c r="I216" s="2"/>
      <c r="J216" s="36"/>
      <c r="K216" s="36"/>
      <c r="L216" s="36"/>
    </row>
    <row r="217" spans="1:12" ht="126" x14ac:dyDescent="0.3">
      <c r="A217" s="54" t="s">
        <v>37</v>
      </c>
      <c r="B217" s="58">
        <v>244</v>
      </c>
      <c r="C217" s="58">
        <v>341</v>
      </c>
      <c r="D217" s="5">
        <f t="shared" ref="D217:D224" si="112">E217+F217</f>
        <v>0</v>
      </c>
      <c r="E217" s="2">
        <f>E104-E172</f>
        <v>0</v>
      </c>
      <c r="F217" s="2">
        <v>0</v>
      </c>
      <c r="G217" s="5">
        <f t="shared" ref="G217:G224" si="113">H217+I217</f>
        <v>0</v>
      </c>
      <c r="H217" s="2">
        <f>H104-H172</f>
        <v>0</v>
      </c>
      <c r="I217" s="2">
        <v>0</v>
      </c>
      <c r="J217" s="36"/>
      <c r="K217" s="36"/>
      <c r="L217" s="36"/>
    </row>
    <row r="218" spans="1:12" ht="54" x14ac:dyDescent="0.3">
      <c r="A218" s="54" t="s">
        <v>38</v>
      </c>
      <c r="B218" s="58">
        <v>244</v>
      </c>
      <c r="C218" s="58">
        <v>342</v>
      </c>
      <c r="D218" s="5">
        <f t="shared" si="112"/>
        <v>0</v>
      </c>
      <c r="E218" s="2">
        <f>E105-E173</f>
        <v>0</v>
      </c>
      <c r="F218" s="2">
        <v>0</v>
      </c>
      <c r="G218" s="5">
        <f t="shared" si="113"/>
        <v>0</v>
      </c>
      <c r="H218" s="2">
        <f>H105-H173</f>
        <v>0</v>
      </c>
      <c r="I218" s="2">
        <v>0</v>
      </c>
      <c r="J218" s="36"/>
      <c r="K218" s="36"/>
      <c r="L218" s="36"/>
    </row>
    <row r="219" spans="1:12" ht="72" x14ac:dyDescent="0.3">
      <c r="A219" s="54" t="s">
        <v>39</v>
      </c>
      <c r="B219" s="58">
        <v>244</v>
      </c>
      <c r="C219" s="58">
        <v>343</v>
      </c>
      <c r="D219" s="5">
        <f t="shared" si="112"/>
        <v>0</v>
      </c>
      <c r="E219" s="2">
        <f>E106-E174</f>
        <v>0</v>
      </c>
      <c r="F219" s="2">
        <v>0</v>
      </c>
      <c r="G219" s="5">
        <f t="shared" si="113"/>
        <v>0</v>
      </c>
      <c r="H219" s="2">
        <f>H106-H174</f>
        <v>0</v>
      </c>
      <c r="I219" s="2">
        <v>0</v>
      </c>
      <c r="J219" s="36"/>
      <c r="K219" s="36"/>
      <c r="L219" s="36"/>
    </row>
    <row r="220" spans="1:12" ht="72" x14ac:dyDescent="0.3">
      <c r="A220" s="54" t="s">
        <v>40</v>
      </c>
      <c r="B220" s="58">
        <v>244</v>
      </c>
      <c r="C220" s="58">
        <v>344</v>
      </c>
      <c r="D220" s="5">
        <f t="shared" si="112"/>
        <v>0</v>
      </c>
      <c r="E220" s="2">
        <f>E107-E175</f>
        <v>0</v>
      </c>
      <c r="F220" s="2">
        <v>0</v>
      </c>
      <c r="G220" s="5">
        <f t="shared" si="113"/>
        <v>0</v>
      </c>
      <c r="H220" s="2">
        <f>H107-H175</f>
        <v>0</v>
      </c>
      <c r="I220" s="2">
        <v>0</v>
      </c>
      <c r="J220" s="36"/>
      <c r="K220" s="36"/>
      <c r="L220" s="36"/>
    </row>
    <row r="221" spans="1:12" ht="54" x14ac:dyDescent="0.3">
      <c r="A221" s="54" t="s">
        <v>41</v>
      </c>
      <c r="B221" s="58">
        <v>244</v>
      </c>
      <c r="C221" s="58">
        <v>345</v>
      </c>
      <c r="D221" s="5">
        <f t="shared" si="112"/>
        <v>0</v>
      </c>
      <c r="E221" s="2">
        <f t="shared" ref="E221:E222" si="114">E110-E176</f>
        <v>0</v>
      </c>
      <c r="F221" s="2">
        <v>0</v>
      </c>
      <c r="G221" s="5">
        <f t="shared" si="113"/>
        <v>0</v>
      </c>
      <c r="H221" s="2">
        <f t="shared" ref="H221:H222" si="115">H110-H176</f>
        <v>0</v>
      </c>
      <c r="I221" s="2">
        <v>0</v>
      </c>
      <c r="J221" s="36"/>
      <c r="K221" s="36"/>
      <c r="L221" s="36"/>
    </row>
    <row r="222" spans="1:12" ht="72" x14ac:dyDescent="0.3">
      <c r="A222" s="54" t="s">
        <v>42</v>
      </c>
      <c r="B222" s="58">
        <v>244</v>
      </c>
      <c r="C222" s="58">
        <v>346</v>
      </c>
      <c r="D222" s="5">
        <f t="shared" si="112"/>
        <v>19900</v>
      </c>
      <c r="E222" s="2">
        <f t="shared" si="114"/>
        <v>19900</v>
      </c>
      <c r="F222" s="2">
        <v>0</v>
      </c>
      <c r="G222" s="5">
        <f t="shared" si="113"/>
        <v>19900</v>
      </c>
      <c r="H222" s="2">
        <f t="shared" si="115"/>
        <v>19900</v>
      </c>
      <c r="I222" s="2">
        <v>0</v>
      </c>
      <c r="J222" s="36"/>
      <c r="K222" s="36"/>
      <c r="L222" s="36"/>
    </row>
    <row r="223" spans="1:12" ht="108" x14ac:dyDescent="0.3">
      <c r="A223" s="186" t="s">
        <v>286</v>
      </c>
      <c r="B223" s="187">
        <v>244</v>
      </c>
      <c r="C223" s="187">
        <v>347</v>
      </c>
      <c r="D223" s="5">
        <f>E223+F223</f>
        <v>0</v>
      </c>
      <c r="E223" s="2">
        <v>0</v>
      </c>
      <c r="F223" s="2">
        <v>0</v>
      </c>
      <c r="G223" s="5">
        <f>H223+I223</f>
        <v>0</v>
      </c>
      <c r="H223" s="2">
        <v>0</v>
      </c>
      <c r="I223" s="2">
        <v>0</v>
      </c>
    </row>
    <row r="224" spans="1:12" ht="108" x14ac:dyDescent="0.3">
      <c r="A224" s="54" t="s">
        <v>43</v>
      </c>
      <c r="B224" s="58">
        <v>244</v>
      </c>
      <c r="C224" s="58">
        <v>349</v>
      </c>
      <c r="D224" s="5">
        <f t="shared" si="112"/>
        <v>0</v>
      </c>
      <c r="E224" s="2">
        <f t="shared" ref="E224" si="116">E113-E179</f>
        <v>0</v>
      </c>
      <c r="F224" s="2">
        <v>0</v>
      </c>
      <c r="G224" s="5">
        <f t="shared" si="113"/>
        <v>0</v>
      </c>
      <c r="H224" s="2">
        <f t="shared" ref="H224" si="117">H113-H179</f>
        <v>0</v>
      </c>
      <c r="I224" s="2">
        <v>0</v>
      </c>
    </row>
  </sheetData>
  <mergeCells count="42">
    <mergeCell ref="A203:A204"/>
    <mergeCell ref="B121:C121"/>
    <mergeCell ref="E121:F121"/>
    <mergeCell ref="B122:C122"/>
    <mergeCell ref="E122:F122"/>
    <mergeCell ref="A135:I135"/>
    <mergeCell ref="A155:A156"/>
    <mergeCell ref="A158:A159"/>
    <mergeCell ref="A180:I180"/>
    <mergeCell ref="A200:A201"/>
    <mergeCell ref="B124:C124"/>
    <mergeCell ref="E124:F124"/>
    <mergeCell ref="A73:A75"/>
    <mergeCell ref="N129:P129"/>
    <mergeCell ref="A131:I131"/>
    <mergeCell ref="K129:M129"/>
    <mergeCell ref="A130:B130"/>
    <mergeCell ref="B125:C125"/>
    <mergeCell ref="E125:F125"/>
    <mergeCell ref="B127:C127"/>
    <mergeCell ref="E127:F127"/>
    <mergeCell ref="B128:C128"/>
    <mergeCell ref="E128:F128"/>
    <mergeCell ref="A80:A82"/>
    <mergeCell ref="A87:A92"/>
    <mergeCell ref="A94:A97"/>
    <mergeCell ref="A108:A109"/>
    <mergeCell ref="A68:A69"/>
    <mergeCell ref="A35:A36"/>
    <mergeCell ref="A41:A42"/>
    <mergeCell ref="A53:A54"/>
    <mergeCell ref="A1:I1"/>
    <mergeCell ref="A2:I2"/>
    <mergeCell ref="A5:A6"/>
    <mergeCell ref="B5:B6"/>
    <mergeCell ref="C5:C6"/>
    <mergeCell ref="D5:D6"/>
    <mergeCell ref="H5:I5"/>
    <mergeCell ref="G5:G6"/>
    <mergeCell ref="E5:F5"/>
    <mergeCell ref="A56:A60"/>
    <mergeCell ref="A63:A64"/>
  </mergeCells>
  <pageMargins left="0.78740157480314965" right="0.78740157480314965" top="1.3779527559055118" bottom="0.39370078740157483" header="0.31496062992125984" footer="0.31496062992125984"/>
  <pageSetup paperSize="9" scale="6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124"/>
  <sheetViews>
    <sheetView view="pageBreakPreview" zoomScaleNormal="100" zoomScaleSheetLayoutView="100" workbookViewId="0">
      <selection activeCell="K7" sqref="K7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9" width="18.5546875" style="7" customWidth="1"/>
    <col min="10" max="16384" width="8.88671875" style="7"/>
  </cols>
  <sheetData>
    <row r="1" spans="1:9" ht="17.399999999999999" x14ac:dyDescent="0.3">
      <c r="A1" s="369" t="s">
        <v>260</v>
      </c>
      <c r="B1" s="369"/>
      <c r="C1" s="369"/>
      <c r="D1" s="369"/>
      <c r="E1" s="369"/>
      <c r="F1" s="369"/>
      <c r="G1" s="369"/>
      <c r="H1" s="369"/>
      <c r="I1" s="369"/>
    </row>
    <row r="2" spans="1:9" ht="17.399999999999999" x14ac:dyDescent="0.3">
      <c r="A2" s="369" t="s">
        <v>362</v>
      </c>
      <c r="B2" s="369"/>
      <c r="C2" s="369"/>
      <c r="D2" s="369"/>
      <c r="E2" s="369"/>
      <c r="F2" s="369"/>
      <c r="G2" s="369"/>
      <c r="H2" s="369"/>
      <c r="I2" s="369"/>
    </row>
    <row r="3" spans="1:9" ht="15" x14ac:dyDescent="0.3">
      <c r="A3" s="30"/>
    </row>
    <row r="4" spans="1:9" ht="18.600000000000001" thickBot="1" x14ac:dyDescent="0.35">
      <c r="A4" s="6"/>
      <c r="F4" s="6" t="s">
        <v>51</v>
      </c>
      <c r="G4" s="6"/>
    </row>
    <row r="5" spans="1:9" ht="30.6" customHeight="1" x14ac:dyDescent="0.3">
      <c r="A5" s="374" t="s">
        <v>0</v>
      </c>
      <c r="B5" s="367" t="s">
        <v>45</v>
      </c>
      <c r="C5" s="376" t="s">
        <v>46</v>
      </c>
      <c r="D5" s="367" t="s">
        <v>1</v>
      </c>
      <c r="E5" s="367" t="s">
        <v>337</v>
      </c>
      <c r="F5" s="367"/>
      <c r="G5" s="367" t="s">
        <v>1</v>
      </c>
      <c r="H5" s="367" t="s">
        <v>363</v>
      </c>
      <c r="I5" s="367"/>
    </row>
    <row r="6" spans="1:9" ht="15.6" x14ac:dyDescent="0.3">
      <c r="A6" s="467"/>
      <c r="B6" s="468"/>
      <c r="C6" s="469"/>
      <c r="D6" s="468"/>
      <c r="E6" s="468" t="s">
        <v>6</v>
      </c>
      <c r="F6" s="468"/>
      <c r="G6" s="468"/>
      <c r="H6" s="468" t="s">
        <v>6</v>
      </c>
      <c r="I6" s="468"/>
    </row>
    <row r="7" spans="1:9" ht="212.4" customHeight="1" thickBot="1" x14ac:dyDescent="0.35">
      <c r="A7" s="375"/>
      <c r="B7" s="368"/>
      <c r="C7" s="377"/>
      <c r="D7" s="368"/>
      <c r="E7" s="122" t="s">
        <v>194</v>
      </c>
      <c r="F7" s="122" t="s">
        <v>195</v>
      </c>
      <c r="G7" s="368"/>
      <c r="H7" s="122" t="s">
        <v>194</v>
      </c>
      <c r="I7" s="38" t="s">
        <v>195</v>
      </c>
    </row>
    <row r="8" spans="1:9" ht="18.600000000000001" thickBot="1" x14ac:dyDescent="0.35">
      <c r="A8" s="96">
        <v>1</v>
      </c>
      <c r="B8" s="97">
        <v>2</v>
      </c>
      <c r="C8" s="97">
        <v>3</v>
      </c>
      <c r="D8" s="97">
        <v>4</v>
      </c>
      <c r="E8" s="97">
        <v>5</v>
      </c>
      <c r="F8" s="97">
        <v>6</v>
      </c>
      <c r="G8" s="97">
        <v>7</v>
      </c>
      <c r="H8" s="97">
        <v>8</v>
      </c>
      <c r="I8" s="98">
        <v>9</v>
      </c>
    </row>
    <row r="9" spans="1:9" ht="36" x14ac:dyDescent="0.3">
      <c r="A9" s="99" t="s">
        <v>230</v>
      </c>
      <c r="B9" s="100" t="s">
        <v>5</v>
      </c>
      <c r="C9" s="100" t="s">
        <v>5</v>
      </c>
      <c r="D9" s="101">
        <f t="shared" ref="D9:D10" si="0">E9+F9</f>
        <v>43900</v>
      </c>
      <c r="E9" s="102">
        <v>43900</v>
      </c>
      <c r="F9" s="102">
        <v>0</v>
      </c>
      <c r="G9" s="101">
        <f t="shared" ref="G9:G10" si="1">H9+I9</f>
        <v>43900</v>
      </c>
      <c r="H9" s="102">
        <v>43900</v>
      </c>
      <c r="I9" s="103">
        <v>0</v>
      </c>
    </row>
    <row r="10" spans="1:9" ht="18" x14ac:dyDescent="0.3">
      <c r="A10" s="120" t="s">
        <v>7</v>
      </c>
      <c r="B10" s="124" t="s">
        <v>5</v>
      </c>
      <c r="C10" s="124">
        <v>900</v>
      </c>
      <c r="D10" s="5">
        <f t="shared" si="0"/>
        <v>43900</v>
      </c>
      <c r="E10" s="2">
        <f>E13+E46+E61+E93</f>
        <v>43900</v>
      </c>
      <c r="F10" s="2">
        <f>F13+F46+F61+F93</f>
        <v>0</v>
      </c>
      <c r="G10" s="5">
        <f t="shared" si="1"/>
        <v>43900</v>
      </c>
      <c r="H10" s="2">
        <f>H13+H46+H61+H93</f>
        <v>43900</v>
      </c>
      <c r="I10" s="2">
        <f>I13+I46+I61+I93</f>
        <v>0</v>
      </c>
    </row>
    <row r="11" spans="1:9" ht="18" x14ac:dyDescent="0.3">
      <c r="A11" s="120" t="s">
        <v>6</v>
      </c>
      <c r="B11" s="124"/>
      <c r="C11" s="124"/>
      <c r="D11" s="5"/>
      <c r="E11" s="2"/>
      <c r="F11" s="2"/>
      <c r="G11" s="5"/>
      <c r="H11" s="2"/>
      <c r="I11" s="4"/>
    </row>
    <row r="12" spans="1:9" ht="33.6" customHeight="1" x14ac:dyDescent="0.3">
      <c r="A12" s="464" t="s">
        <v>196</v>
      </c>
      <c r="B12" s="465"/>
      <c r="C12" s="465"/>
      <c r="D12" s="465"/>
      <c r="E12" s="465"/>
      <c r="F12" s="465"/>
      <c r="G12" s="465"/>
      <c r="H12" s="465"/>
      <c r="I12" s="466"/>
    </row>
    <row r="13" spans="1:9" ht="18" x14ac:dyDescent="0.3">
      <c r="A13" s="120" t="s">
        <v>8</v>
      </c>
      <c r="B13" s="124" t="s">
        <v>5</v>
      </c>
      <c r="C13" s="124">
        <v>200</v>
      </c>
      <c r="D13" s="5">
        <f t="shared" ref="D13:D50" si="2">E13+F13</f>
        <v>0</v>
      </c>
      <c r="E13" s="2">
        <f>E15+E18+E42</f>
        <v>0</v>
      </c>
      <c r="F13" s="2">
        <f>F15+F18+F42</f>
        <v>0</v>
      </c>
      <c r="G13" s="5">
        <f t="shared" ref="G13" si="3">H13+I13</f>
        <v>0</v>
      </c>
      <c r="H13" s="2">
        <f>H15+H18+H42</f>
        <v>0</v>
      </c>
      <c r="I13" s="4">
        <f>I15+I18+I42</f>
        <v>0</v>
      </c>
    </row>
    <row r="14" spans="1:9" ht="14.4" customHeight="1" x14ac:dyDescent="0.3">
      <c r="A14" s="120" t="s">
        <v>9</v>
      </c>
      <c r="B14" s="124"/>
      <c r="C14" s="124"/>
      <c r="D14" s="5"/>
      <c r="E14" s="2"/>
      <c r="F14" s="2"/>
      <c r="G14" s="5"/>
      <c r="H14" s="2"/>
      <c r="I14" s="4"/>
    </row>
    <row r="15" spans="1:9" ht="72" x14ac:dyDescent="0.3">
      <c r="A15" s="120" t="s">
        <v>10</v>
      </c>
      <c r="B15" s="124" t="s">
        <v>5</v>
      </c>
      <c r="C15" s="124">
        <v>210</v>
      </c>
      <c r="D15" s="5">
        <f t="shared" si="2"/>
        <v>0</v>
      </c>
      <c r="E15" s="2">
        <f>E17</f>
        <v>0</v>
      </c>
      <c r="F15" s="2">
        <f>F17</f>
        <v>0</v>
      </c>
      <c r="G15" s="5">
        <f t="shared" ref="G15" si="4">H15+I15</f>
        <v>0</v>
      </c>
      <c r="H15" s="2">
        <f>H17</f>
        <v>0</v>
      </c>
      <c r="I15" s="4">
        <f>I17</f>
        <v>0</v>
      </c>
    </row>
    <row r="16" spans="1:9" ht="18" x14ac:dyDescent="0.3">
      <c r="A16" s="120" t="s">
        <v>9</v>
      </c>
      <c r="B16" s="124"/>
      <c r="C16" s="124"/>
      <c r="D16" s="5"/>
      <c r="E16" s="2"/>
      <c r="F16" s="2"/>
      <c r="G16" s="5"/>
      <c r="H16" s="2"/>
      <c r="I16" s="4"/>
    </row>
    <row r="17" spans="1:9" ht="51.6" customHeight="1" x14ac:dyDescent="0.3">
      <c r="A17" s="120" t="s">
        <v>197</v>
      </c>
      <c r="B17" s="124">
        <v>244</v>
      </c>
      <c r="C17" s="124">
        <v>214</v>
      </c>
      <c r="D17" s="5">
        <f>E17+F17</f>
        <v>0</v>
      </c>
      <c r="E17" s="2">
        <f>'платные на 2025-2026 год'!E140</f>
        <v>0</v>
      </c>
      <c r="F17" s="2">
        <f>'платные на 2025-2026 год'!F140</f>
        <v>0</v>
      </c>
      <c r="G17" s="5">
        <f>H17+I17</f>
        <v>0</v>
      </c>
      <c r="H17" s="2">
        <f>'платные на 2025-2026 год'!H140</f>
        <v>0</v>
      </c>
      <c r="I17" s="2">
        <f>'платные на 2025-2026 год'!I140</f>
        <v>0</v>
      </c>
    </row>
    <row r="18" spans="1:9" ht="36" x14ac:dyDescent="0.3">
      <c r="A18" s="120" t="s">
        <v>14</v>
      </c>
      <c r="B18" s="124" t="s">
        <v>5</v>
      </c>
      <c r="C18" s="124">
        <v>220</v>
      </c>
      <c r="D18" s="5">
        <f t="shared" si="2"/>
        <v>0</v>
      </c>
      <c r="E18" s="2">
        <f>E20+E21+E22+E30+E31+E34+E37</f>
        <v>0</v>
      </c>
      <c r="F18" s="2">
        <f>F20+F21+F22+F30+F31+F34+F37</f>
        <v>0</v>
      </c>
      <c r="G18" s="5">
        <f t="shared" ref="G18" si="5">H18+I18</f>
        <v>0</v>
      </c>
      <c r="H18" s="2">
        <f>H20+H21+H22+H30+H31+H34+H37</f>
        <v>0</v>
      </c>
      <c r="I18" s="4">
        <f>I20+I21+I22+I30+I31+I34+I37</f>
        <v>0</v>
      </c>
    </row>
    <row r="19" spans="1:9" ht="18" x14ac:dyDescent="0.3">
      <c r="A19" s="120" t="s">
        <v>9</v>
      </c>
      <c r="B19" s="124"/>
      <c r="C19" s="124"/>
      <c r="D19" s="5"/>
      <c r="E19" s="2"/>
      <c r="F19" s="2"/>
      <c r="G19" s="5"/>
      <c r="H19" s="2"/>
      <c r="I19" s="4"/>
    </row>
    <row r="20" spans="1:9" ht="18" x14ac:dyDescent="0.3">
      <c r="A20" s="120" t="s">
        <v>15</v>
      </c>
      <c r="B20" s="124">
        <v>244</v>
      </c>
      <c r="C20" s="124">
        <v>221</v>
      </c>
      <c r="D20" s="5">
        <f t="shared" si="2"/>
        <v>0</v>
      </c>
      <c r="E20" s="2">
        <f>'платные на 2025-2026 год'!E143</f>
        <v>0</v>
      </c>
      <c r="F20" s="2">
        <f>'платные на 2025-2026 год'!F143</f>
        <v>0</v>
      </c>
      <c r="G20" s="5">
        <f t="shared" ref="G20:G22" si="6">H20+I20</f>
        <v>0</v>
      </c>
      <c r="H20" s="2">
        <f>'платные на 2025-2026 год'!H143</f>
        <v>0</v>
      </c>
      <c r="I20" s="2">
        <f>'платные на 2025-2026 год'!I143</f>
        <v>0</v>
      </c>
    </row>
    <row r="21" spans="1:9" ht="36" x14ac:dyDescent="0.3">
      <c r="A21" s="120" t="s">
        <v>16</v>
      </c>
      <c r="B21" s="124">
        <v>244</v>
      </c>
      <c r="C21" s="124">
        <v>222</v>
      </c>
      <c r="D21" s="5">
        <f t="shared" si="2"/>
        <v>0</v>
      </c>
      <c r="E21" s="2">
        <f>'платные на 2025-2026 год'!E144</f>
        <v>0</v>
      </c>
      <c r="F21" s="2">
        <f>'платные на 2025-2026 год'!F144</f>
        <v>0</v>
      </c>
      <c r="G21" s="5">
        <f t="shared" si="6"/>
        <v>0</v>
      </c>
      <c r="H21" s="2">
        <f>'платные на 2025-2026 год'!H144</f>
        <v>0</v>
      </c>
      <c r="I21" s="2">
        <f>'платные на 2025-2026 год'!I144</f>
        <v>0</v>
      </c>
    </row>
    <row r="22" spans="1:9" ht="36" x14ac:dyDescent="0.3">
      <c r="A22" s="120" t="s">
        <v>17</v>
      </c>
      <c r="B22" s="124" t="s">
        <v>5</v>
      </c>
      <c r="C22" s="124">
        <v>223</v>
      </c>
      <c r="D22" s="5">
        <f t="shared" si="2"/>
        <v>0</v>
      </c>
      <c r="E22" s="2">
        <f t="shared" ref="E22:F22" si="7">E24+E25+E26+E27+E28</f>
        <v>0</v>
      </c>
      <c r="F22" s="2">
        <f t="shared" si="7"/>
        <v>0</v>
      </c>
      <c r="G22" s="5">
        <f t="shared" si="6"/>
        <v>0</v>
      </c>
      <c r="H22" s="2">
        <f t="shared" ref="H22:I22" si="8">H24+H25+H26+H27+H28</f>
        <v>0</v>
      </c>
      <c r="I22" s="4">
        <f t="shared" si="8"/>
        <v>0</v>
      </c>
    </row>
    <row r="23" spans="1:9" ht="18" x14ac:dyDescent="0.3">
      <c r="A23" s="120" t="s">
        <v>6</v>
      </c>
      <c r="B23" s="124"/>
      <c r="C23" s="124"/>
      <c r="D23" s="5"/>
      <c r="E23" s="2"/>
      <c r="F23" s="2"/>
      <c r="G23" s="5"/>
      <c r="H23" s="2"/>
      <c r="I23" s="4"/>
    </row>
    <row r="24" spans="1:9" ht="54" x14ac:dyDescent="0.3">
      <c r="A24" s="120" t="s">
        <v>18</v>
      </c>
      <c r="B24" s="124">
        <v>247</v>
      </c>
      <c r="C24" s="124">
        <v>223</v>
      </c>
      <c r="D24" s="5">
        <f t="shared" si="2"/>
        <v>0</v>
      </c>
      <c r="E24" s="2">
        <f>'платные на 2025-2026 год'!E147</f>
        <v>0</v>
      </c>
      <c r="F24" s="2">
        <f>'платные на 2025-2026 год'!F147</f>
        <v>0</v>
      </c>
      <c r="G24" s="5">
        <f t="shared" ref="G24:G30" si="9">H24+I24</f>
        <v>0</v>
      </c>
      <c r="H24" s="2">
        <f>'платные на 2025-2026 год'!H147</f>
        <v>0</v>
      </c>
      <c r="I24" s="2">
        <f>'платные на 2025-2026 год'!I147</f>
        <v>0</v>
      </c>
    </row>
    <row r="25" spans="1:9" ht="36" x14ac:dyDescent="0.3">
      <c r="A25" s="120" t="s">
        <v>19</v>
      </c>
      <c r="B25" s="124">
        <v>247</v>
      </c>
      <c r="C25" s="124">
        <v>223</v>
      </c>
      <c r="D25" s="5">
        <f t="shared" si="2"/>
        <v>0</v>
      </c>
      <c r="E25" s="2">
        <f>'платные на 2025-2026 год'!E148</f>
        <v>0</v>
      </c>
      <c r="F25" s="2">
        <f>'платные на 2025-2026 год'!F148</f>
        <v>0</v>
      </c>
      <c r="G25" s="5">
        <f t="shared" si="9"/>
        <v>0</v>
      </c>
      <c r="H25" s="2">
        <f>'платные на 2025-2026 год'!H148</f>
        <v>0</v>
      </c>
      <c r="I25" s="2">
        <f>'платные на 2025-2026 год'!I148</f>
        <v>0</v>
      </c>
    </row>
    <row r="26" spans="1:9" ht="51.6" customHeight="1" x14ac:dyDescent="0.3">
      <c r="A26" s="120" t="s">
        <v>20</v>
      </c>
      <c r="B26" s="124">
        <v>247</v>
      </c>
      <c r="C26" s="124">
        <v>223</v>
      </c>
      <c r="D26" s="5">
        <f t="shared" si="2"/>
        <v>0</v>
      </c>
      <c r="E26" s="2">
        <f>'платные на 2025-2026 год'!E149</f>
        <v>0</v>
      </c>
      <c r="F26" s="2">
        <f>'платные на 2025-2026 год'!F149</f>
        <v>0</v>
      </c>
      <c r="G26" s="5">
        <f t="shared" si="9"/>
        <v>0</v>
      </c>
      <c r="H26" s="2">
        <f>'платные на 2025-2026 год'!H149</f>
        <v>0</v>
      </c>
      <c r="I26" s="2">
        <f>'платные на 2025-2026 год'!I149</f>
        <v>0</v>
      </c>
    </row>
    <row r="27" spans="1:9" ht="72" x14ac:dyDescent="0.3">
      <c r="A27" s="120" t="s">
        <v>21</v>
      </c>
      <c r="B27" s="124">
        <v>244</v>
      </c>
      <c r="C27" s="124">
        <v>223</v>
      </c>
      <c r="D27" s="5">
        <f t="shared" si="2"/>
        <v>0</v>
      </c>
      <c r="E27" s="2">
        <f>'платные на 2025-2026 год'!E150</f>
        <v>0</v>
      </c>
      <c r="F27" s="2">
        <f>'платные на 2025-2026 год'!F150</f>
        <v>0</v>
      </c>
      <c r="G27" s="5">
        <f t="shared" si="9"/>
        <v>0</v>
      </c>
      <c r="H27" s="2">
        <f>'платные на 2025-2026 год'!H150</f>
        <v>0</v>
      </c>
      <c r="I27" s="2">
        <f>'платные на 2025-2026 год'!I150</f>
        <v>0</v>
      </c>
    </row>
    <row r="28" spans="1:9" ht="54" x14ac:dyDescent="0.3">
      <c r="A28" s="120" t="s">
        <v>22</v>
      </c>
      <c r="B28" s="124">
        <v>244</v>
      </c>
      <c r="C28" s="124">
        <v>223</v>
      </c>
      <c r="D28" s="5">
        <f t="shared" si="2"/>
        <v>0</v>
      </c>
      <c r="E28" s="2">
        <f>'платные на 2025-2026 год'!E151</f>
        <v>0</v>
      </c>
      <c r="F28" s="2">
        <f>'платные на 2025-2026 год'!F151</f>
        <v>0</v>
      </c>
      <c r="G28" s="5">
        <f t="shared" si="9"/>
        <v>0</v>
      </c>
      <c r="H28" s="2">
        <f>'платные на 2025-2026 год'!H151</f>
        <v>0</v>
      </c>
      <c r="I28" s="2">
        <f>'платные на 2025-2026 год'!I151</f>
        <v>0</v>
      </c>
    </row>
    <row r="29" spans="1:9" ht="36" x14ac:dyDescent="0.3">
      <c r="A29" s="232" t="s">
        <v>306</v>
      </c>
      <c r="B29" s="233">
        <v>244</v>
      </c>
      <c r="C29" s="233">
        <v>223</v>
      </c>
      <c r="D29" s="5">
        <f t="shared" ref="D29" si="10">E29+F29</f>
        <v>0</v>
      </c>
      <c r="E29" s="2">
        <f>'платные на 2025-2026 год'!E152</f>
        <v>0</v>
      </c>
      <c r="F29" s="2">
        <f>'платные на 2025-2026 год'!F152</f>
        <v>0</v>
      </c>
      <c r="G29" s="5">
        <f t="shared" ref="G29" si="11">H29+I29</f>
        <v>0</v>
      </c>
      <c r="H29" s="2">
        <f>'платные на 2025-2026 год'!H152</f>
        <v>0</v>
      </c>
      <c r="I29" s="2">
        <f>'платные на 2025-2026 год'!I152</f>
        <v>0</v>
      </c>
    </row>
    <row r="30" spans="1:9" ht="125.4" customHeight="1" x14ac:dyDescent="0.3">
      <c r="A30" s="120" t="s">
        <v>23</v>
      </c>
      <c r="B30" s="124">
        <v>244</v>
      </c>
      <c r="C30" s="124">
        <v>224</v>
      </c>
      <c r="D30" s="5">
        <f>E30+F30</f>
        <v>0</v>
      </c>
      <c r="E30" s="2">
        <f>'платные на 2025-2026 год'!E153</f>
        <v>0</v>
      </c>
      <c r="F30" s="2">
        <f>'платные на 2025-2026 год'!F153</f>
        <v>0</v>
      </c>
      <c r="G30" s="5">
        <f t="shared" si="9"/>
        <v>0</v>
      </c>
      <c r="H30" s="2">
        <f>'платные на 2025-2026 год'!H153</f>
        <v>0</v>
      </c>
      <c r="I30" s="2">
        <f>'платные на 2025-2026 год'!I153</f>
        <v>0</v>
      </c>
    </row>
    <row r="31" spans="1:9" ht="50.4" customHeight="1" x14ac:dyDescent="0.3">
      <c r="A31" s="120" t="s">
        <v>24</v>
      </c>
      <c r="B31" s="124" t="s">
        <v>5</v>
      </c>
      <c r="C31" s="124">
        <v>225</v>
      </c>
      <c r="D31" s="2">
        <f t="shared" ref="D31:G31" si="12">D32+D33</f>
        <v>0</v>
      </c>
      <c r="E31" s="2">
        <f>E32+E33</f>
        <v>0</v>
      </c>
      <c r="F31" s="2">
        <f t="shared" si="12"/>
        <v>0</v>
      </c>
      <c r="G31" s="2">
        <f t="shared" si="12"/>
        <v>0</v>
      </c>
      <c r="H31" s="2">
        <f>H32+H33</f>
        <v>0</v>
      </c>
      <c r="I31" s="4">
        <f t="shared" ref="I31" si="13">I32+I33</f>
        <v>0</v>
      </c>
    </row>
    <row r="32" spans="1:9" ht="18" x14ac:dyDescent="0.3">
      <c r="A32" s="370" t="s">
        <v>6</v>
      </c>
      <c r="B32" s="124">
        <v>243</v>
      </c>
      <c r="C32" s="124">
        <v>225</v>
      </c>
      <c r="D32" s="5">
        <f t="shared" si="2"/>
        <v>0</v>
      </c>
      <c r="E32" s="2">
        <f>'платные на 2025-2026 год'!E155</f>
        <v>0</v>
      </c>
      <c r="F32" s="2">
        <f>'платные на 2025-2026 год'!F155</f>
        <v>0</v>
      </c>
      <c r="G32" s="5">
        <f t="shared" ref="G32:G46" si="14">H32+I32</f>
        <v>0</v>
      </c>
      <c r="H32" s="2">
        <f>'платные на 2025-2026 год'!H155</f>
        <v>0</v>
      </c>
      <c r="I32" s="2">
        <f>'платные на 2025-2026 год'!I155</f>
        <v>0</v>
      </c>
    </row>
    <row r="33" spans="1:9" ht="18" x14ac:dyDescent="0.3">
      <c r="A33" s="370"/>
      <c r="B33" s="124">
        <v>244</v>
      </c>
      <c r="C33" s="124">
        <v>225</v>
      </c>
      <c r="D33" s="5">
        <f t="shared" si="2"/>
        <v>0</v>
      </c>
      <c r="E33" s="2">
        <f>'платные на 2025-2026 год'!E156</f>
        <v>0</v>
      </c>
      <c r="F33" s="2">
        <f>'платные на 2025-2026 год'!F156</f>
        <v>0</v>
      </c>
      <c r="G33" s="5">
        <f t="shared" si="14"/>
        <v>0</v>
      </c>
      <c r="H33" s="2">
        <f>'платные на 2025-2026 год'!H156</f>
        <v>0</v>
      </c>
      <c r="I33" s="2">
        <f>'платные на 2025-2026 год'!I156</f>
        <v>0</v>
      </c>
    </row>
    <row r="34" spans="1:9" ht="36" x14ac:dyDescent="0.3">
      <c r="A34" s="120" t="s">
        <v>58</v>
      </c>
      <c r="B34" s="124" t="s">
        <v>5</v>
      </c>
      <c r="C34" s="124">
        <v>226</v>
      </c>
      <c r="D34" s="5">
        <f t="shared" si="2"/>
        <v>0</v>
      </c>
      <c r="E34" s="2">
        <f>E35+E36</f>
        <v>0</v>
      </c>
      <c r="F34" s="2">
        <f>F35+F36</f>
        <v>0</v>
      </c>
      <c r="G34" s="5">
        <f t="shared" si="14"/>
        <v>0</v>
      </c>
      <c r="H34" s="2">
        <f>H35+H36</f>
        <v>0</v>
      </c>
      <c r="I34" s="4">
        <f>I35+I36</f>
        <v>0</v>
      </c>
    </row>
    <row r="35" spans="1:9" ht="18" x14ac:dyDescent="0.3">
      <c r="A35" s="370" t="s">
        <v>6</v>
      </c>
      <c r="B35" s="124">
        <v>243</v>
      </c>
      <c r="C35" s="124">
        <v>226</v>
      </c>
      <c r="D35" s="5">
        <f t="shared" si="2"/>
        <v>0</v>
      </c>
      <c r="E35" s="2">
        <f>'платные на 2025-2026 год'!E158</f>
        <v>0</v>
      </c>
      <c r="F35" s="2">
        <f>'платные на 2025-2026 год'!F158</f>
        <v>0</v>
      </c>
      <c r="G35" s="5">
        <f t="shared" si="14"/>
        <v>0</v>
      </c>
      <c r="H35" s="2">
        <f>'платные на 2025-2026 год'!H158</f>
        <v>0</v>
      </c>
      <c r="I35" s="2">
        <f>'платные на 2025-2026 год'!I158</f>
        <v>0</v>
      </c>
    </row>
    <row r="36" spans="1:9" ht="18" x14ac:dyDescent="0.3">
      <c r="A36" s="370"/>
      <c r="B36" s="124">
        <v>244</v>
      </c>
      <c r="C36" s="124">
        <v>226</v>
      </c>
      <c r="D36" s="5">
        <f t="shared" si="2"/>
        <v>0</v>
      </c>
      <c r="E36" s="2">
        <f>'платные на 2025-2026 год'!E159</f>
        <v>0</v>
      </c>
      <c r="F36" s="2">
        <f>'платные на 2025-2026 год'!F159</f>
        <v>0</v>
      </c>
      <c r="G36" s="5">
        <f t="shared" si="14"/>
        <v>0</v>
      </c>
      <c r="H36" s="2">
        <f>'платные на 2025-2026 год'!H159</f>
        <v>0</v>
      </c>
      <c r="I36" s="2">
        <f>'платные на 2025-2026 год'!I159</f>
        <v>0</v>
      </c>
    </row>
    <row r="37" spans="1:9" ht="18" x14ac:dyDescent="0.3">
      <c r="A37" s="120" t="s">
        <v>25</v>
      </c>
      <c r="B37" s="124">
        <v>244</v>
      </c>
      <c r="C37" s="124">
        <v>227</v>
      </c>
      <c r="D37" s="5">
        <f t="shared" si="2"/>
        <v>0</v>
      </c>
      <c r="E37" s="2">
        <f>'платные на 2025-2026 год'!E160</f>
        <v>0</v>
      </c>
      <c r="F37" s="2">
        <f>'платные на 2025-2026 год'!F160</f>
        <v>0</v>
      </c>
      <c r="G37" s="5">
        <f t="shared" si="14"/>
        <v>0</v>
      </c>
      <c r="H37" s="2">
        <f>'платные на 2025-2026 год'!H160</f>
        <v>0</v>
      </c>
      <c r="I37" s="2">
        <f>'платные на 2025-2026 год'!I160</f>
        <v>0</v>
      </c>
    </row>
    <row r="38" spans="1:9" ht="54" x14ac:dyDescent="0.3">
      <c r="A38" s="304" t="s">
        <v>285</v>
      </c>
      <c r="B38" s="305" t="s">
        <v>115</v>
      </c>
      <c r="C38" s="305">
        <v>228</v>
      </c>
      <c r="D38" s="5">
        <f>E38+F38</f>
        <v>0</v>
      </c>
      <c r="E38" s="2">
        <v>0</v>
      </c>
      <c r="F38" s="2">
        <v>0</v>
      </c>
      <c r="G38" s="5">
        <f>H38+I38</f>
        <v>0</v>
      </c>
      <c r="H38" s="2">
        <v>0</v>
      </c>
      <c r="I38" s="188">
        <v>0</v>
      </c>
    </row>
    <row r="39" spans="1:9" ht="18" x14ac:dyDescent="0.3">
      <c r="A39" s="371" t="s">
        <v>6</v>
      </c>
      <c r="B39" s="339">
        <v>243</v>
      </c>
      <c r="C39" s="339">
        <v>228</v>
      </c>
      <c r="D39" s="5">
        <f>E39+F39</f>
        <v>0</v>
      </c>
      <c r="E39" s="2">
        <v>0</v>
      </c>
      <c r="F39" s="2">
        <v>0</v>
      </c>
      <c r="G39" s="5">
        <f>H39+I39</f>
        <v>0</v>
      </c>
      <c r="H39" s="2">
        <v>0</v>
      </c>
      <c r="I39" s="188">
        <v>0</v>
      </c>
    </row>
    <row r="40" spans="1:9" ht="18" x14ac:dyDescent="0.3">
      <c r="A40" s="372"/>
      <c r="B40" s="339">
        <v>244</v>
      </c>
      <c r="C40" s="339">
        <v>228</v>
      </c>
      <c r="D40" s="5">
        <f>E40+F40</f>
        <v>0</v>
      </c>
      <c r="E40" s="2">
        <v>0</v>
      </c>
      <c r="F40" s="2">
        <v>0</v>
      </c>
      <c r="G40" s="5">
        <f>H40+I40</f>
        <v>0</v>
      </c>
      <c r="H40" s="2">
        <v>0</v>
      </c>
      <c r="I40" s="188">
        <v>0</v>
      </c>
    </row>
    <row r="41" spans="1:9" ht="126" x14ac:dyDescent="0.3">
      <c r="A41" s="189" t="s">
        <v>342</v>
      </c>
      <c r="B41" s="190">
        <v>244</v>
      </c>
      <c r="C41" s="190">
        <v>229</v>
      </c>
      <c r="D41" s="5">
        <f>E41+F41</f>
        <v>0</v>
      </c>
      <c r="E41" s="2">
        <v>0</v>
      </c>
      <c r="F41" s="2">
        <v>0</v>
      </c>
      <c r="G41" s="5">
        <f>H41+I41</f>
        <v>0</v>
      </c>
      <c r="H41" s="2">
        <v>0</v>
      </c>
      <c r="I41" s="188">
        <v>0</v>
      </c>
    </row>
    <row r="42" spans="1:9" ht="18" x14ac:dyDescent="0.3">
      <c r="A42" s="120" t="s">
        <v>30</v>
      </c>
      <c r="B42" s="124" t="s">
        <v>5</v>
      </c>
      <c r="C42" s="124">
        <v>290</v>
      </c>
      <c r="D42" s="5">
        <f t="shared" si="2"/>
        <v>0</v>
      </c>
      <c r="E42" s="2">
        <f>E44+E45</f>
        <v>0</v>
      </c>
      <c r="F42" s="2">
        <f>F44+F45</f>
        <v>0</v>
      </c>
      <c r="G42" s="5">
        <f t="shared" si="14"/>
        <v>0</v>
      </c>
      <c r="H42" s="2">
        <f>H44+H45</f>
        <v>0</v>
      </c>
      <c r="I42" s="4">
        <f>I44+I45</f>
        <v>0</v>
      </c>
    </row>
    <row r="43" spans="1:9" ht="18" x14ac:dyDescent="0.3">
      <c r="A43" s="120" t="s">
        <v>9</v>
      </c>
      <c r="B43" s="124"/>
      <c r="C43" s="124"/>
      <c r="D43" s="5">
        <f t="shared" si="2"/>
        <v>0</v>
      </c>
      <c r="E43" s="2"/>
      <c r="F43" s="2"/>
      <c r="G43" s="5">
        <f t="shared" si="14"/>
        <v>0</v>
      </c>
      <c r="H43" s="2"/>
      <c r="I43" s="4"/>
    </row>
    <row r="44" spans="1:9" ht="54" x14ac:dyDescent="0.3">
      <c r="A44" s="120" t="s">
        <v>34</v>
      </c>
      <c r="B44" s="124">
        <v>244</v>
      </c>
      <c r="C44" s="124">
        <v>296</v>
      </c>
      <c r="D44" s="5">
        <f t="shared" si="2"/>
        <v>0</v>
      </c>
      <c r="E44" s="2">
        <f>'платные на 2025-2026 год'!E164</f>
        <v>0</v>
      </c>
      <c r="F44" s="2">
        <f>'платные на 2025-2026 год'!F164</f>
        <v>0</v>
      </c>
      <c r="G44" s="5">
        <f t="shared" si="14"/>
        <v>0</v>
      </c>
      <c r="H44" s="2">
        <f>'платные на 2025-2026 год'!H164</f>
        <v>0</v>
      </c>
      <c r="I44" s="2">
        <f>'платные на 2025-2026 год'!I164</f>
        <v>0</v>
      </c>
    </row>
    <row r="45" spans="1:9" ht="54" x14ac:dyDescent="0.3">
      <c r="A45" s="120" t="s">
        <v>35</v>
      </c>
      <c r="B45" s="124">
        <v>244</v>
      </c>
      <c r="C45" s="124">
        <v>297</v>
      </c>
      <c r="D45" s="5">
        <f t="shared" si="2"/>
        <v>0</v>
      </c>
      <c r="E45" s="2">
        <f>'платные на 2025-2026 год'!E165</f>
        <v>0</v>
      </c>
      <c r="F45" s="2">
        <f>'платные на 2025-2026 год'!F165</f>
        <v>0</v>
      </c>
      <c r="G45" s="5">
        <f t="shared" si="14"/>
        <v>0</v>
      </c>
      <c r="H45" s="2">
        <f>'платные на 2025-2026 год'!H165</f>
        <v>0</v>
      </c>
      <c r="I45" s="2">
        <f>'платные на 2025-2026 год'!I165</f>
        <v>0</v>
      </c>
    </row>
    <row r="46" spans="1:9" ht="54" x14ac:dyDescent="0.3">
      <c r="A46" s="120" t="s">
        <v>59</v>
      </c>
      <c r="B46" s="124" t="s">
        <v>5</v>
      </c>
      <c r="C46" s="124">
        <v>300</v>
      </c>
      <c r="D46" s="5">
        <f t="shared" si="2"/>
        <v>0</v>
      </c>
      <c r="E46" s="2">
        <f>E48+E50+E49</f>
        <v>0</v>
      </c>
      <c r="F46" s="2">
        <f>F48+F50+F49</f>
        <v>0</v>
      </c>
      <c r="G46" s="5">
        <f t="shared" si="14"/>
        <v>0</v>
      </c>
      <c r="H46" s="2">
        <f>H48+H50+H49</f>
        <v>0</v>
      </c>
      <c r="I46" s="4">
        <f>I48+I50+I49</f>
        <v>0</v>
      </c>
    </row>
    <row r="47" spans="1:9" ht="18" x14ac:dyDescent="0.3">
      <c r="A47" s="120" t="s">
        <v>9</v>
      </c>
      <c r="B47" s="124"/>
      <c r="C47" s="124"/>
      <c r="D47" s="5"/>
      <c r="E47" s="2"/>
      <c r="F47" s="2"/>
      <c r="G47" s="5"/>
      <c r="H47" s="2"/>
      <c r="I47" s="4"/>
    </row>
    <row r="48" spans="1:9" ht="54.6" customHeight="1" x14ac:dyDescent="0.3">
      <c r="A48" s="120" t="s">
        <v>36</v>
      </c>
      <c r="B48" s="124">
        <v>244</v>
      </c>
      <c r="C48" s="124">
        <v>310</v>
      </c>
      <c r="D48" s="5">
        <f t="shared" si="2"/>
        <v>0</v>
      </c>
      <c r="E48" s="2">
        <f>'платные на 2025-2026 год'!E168</f>
        <v>0</v>
      </c>
      <c r="F48" s="2">
        <f>'платные на 2025-2026 год'!F168</f>
        <v>0</v>
      </c>
      <c r="G48" s="5">
        <f t="shared" ref="G48:G50" si="15">H48+I48</f>
        <v>0</v>
      </c>
      <c r="H48" s="2">
        <f>'платные на 2025-2026 год'!H168</f>
        <v>0</v>
      </c>
      <c r="I48" s="2">
        <f>'платные на 2025-2026 год'!I168</f>
        <v>0</v>
      </c>
    </row>
    <row r="49" spans="1:9" ht="72" x14ac:dyDescent="0.3">
      <c r="A49" s="120" t="s">
        <v>68</v>
      </c>
      <c r="B49" s="124">
        <v>244</v>
      </c>
      <c r="C49" s="124">
        <v>320</v>
      </c>
      <c r="D49" s="5">
        <f t="shared" si="2"/>
        <v>0</v>
      </c>
      <c r="E49" s="2">
        <f>'платные на 2025-2026 год'!E169</f>
        <v>0</v>
      </c>
      <c r="F49" s="2">
        <f>'платные на 2025-2026 год'!F169</f>
        <v>0</v>
      </c>
      <c r="G49" s="5">
        <f t="shared" si="15"/>
        <v>0</v>
      </c>
      <c r="H49" s="2">
        <f>'платные на 2025-2026 год'!H169</f>
        <v>0</v>
      </c>
      <c r="I49" s="2">
        <f>'платные на 2025-2026 год'!I169</f>
        <v>0</v>
      </c>
    </row>
    <row r="50" spans="1:9" ht="72" x14ac:dyDescent="0.3">
      <c r="A50" s="120" t="s">
        <v>60</v>
      </c>
      <c r="B50" s="124" t="s">
        <v>5</v>
      </c>
      <c r="C50" s="124">
        <v>340</v>
      </c>
      <c r="D50" s="5">
        <f t="shared" si="2"/>
        <v>0</v>
      </c>
      <c r="E50" s="2">
        <f>E52+E53+E54+E55+E56+E57+E59</f>
        <v>0</v>
      </c>
      <c r="F50" s="2">
        <f>F52+F53+F54+F55+F56+F57+F59</f>
        <v>0</v>
      </c>
      <c r="G50" s="5">
        <f t="shared" si="15"/>
        <v>0</v>
      </c>
      <c r="H50" s="2">
        <f>H52+H53+H54+H55+H56+H57+H59</f>
        <v>0</v>
      </c>
      <c r="I50" s="4">
        <f>I52+I53+I54+I55+I56+I57+I59</f>
        <v>0</v>
      </c>
    </row>
    <row r="51" spans="1:9" ht="18" x14ac:dyDescent="0.3">
      <c r="A51" s="120" t="s">
        <v>6</v>
      </c>
      <c r="B51" s="124"/>
      <c r="C51" s="124"/>
      <c r="D51" s="5"/>
      <c r="E51" s="2"/>
      <c r="F51" s="2"/>
      <c r="G51" s="5"/>
      <c r="H51" s="2"/>
      <c r="I51" s="4"/>
    </row>
    <row r="52" spans="1:9" ht="126" x14ac:dyDescent="0.3">
      <c r="A52" s="120" t="s">
        <v>37</v>
      </c>
      <c r="B52" s="124">
        <v>244</v>
      </c>
      <c r="C52" s="124">
        <v>341</v>
      </c>
      <c r="D52" s="5">
        <f t="shared" ref="D52:D59" si="16">E52+F52</f>
        <v>0</v>
      </c>
      <c r="E52" s="2">
        <f>'платные на 2025-2026 год'!E172</f>
        <v>0</v>
      </c>
      <c r="F52" s="2">
        <f>'платные на 2025-2026 год'!F172</f>
        <v>0</v>
      </c>
      <c r="G52" s="5">
        <f t="shared" ref="G52:G59" si="17">H52+I52</f>
        <v>0</v>
      </c>
      <c r="H52" s="2">
        <f>'платные на 2025-2026 год'!H172</f>
        <v>0</v>
      </c>
      <c r="I52" s="2">
        <f>'платные на 2025-2026 год'!I172</f>
        <v>0</v>
      </c>
    </row>
    <row r="53" spans="1:9" ht="54" x14ac:dyDescent="0.3">
      <c r="A53" s="120" t="s">
        <v>38</v>
      </c>
      <c r="B53" s="124">
        <v>244</v>
      </c>
      <c r="C53" s="124">
        <v>342</v>
      </c>
      <c r="D53" s="5">
        <f t="shared" si="16"/>
        <v>0</v>
      </c>
      <c r="E53" s="2">
        <f>'платные на 2025-2026 год'!E173</f>
        <v>0</v>
      </c>
      <c r="F53" s="2">
        <f>'платные на 2025-2026 год'!F173</f>
        <v>0</v>
      </c>
      <c r="G53" s="5">
        <f t="shared" si="17"/>
        <v>0</v>
      </c>
      <c r="H53" s="2">
        <f>'платные на 2025-2026 год'!H173</f>
        <v>0</v>
      </c>
      <c r="I53" s="2">
        <f>'платные на 2025-2026 год'!I173</f>
        <v>0</v>
      </c>
    </row>
    <row r="54" spans="1:9" ht="72" x14ac:dyDescent="0.3">
      <c r="A54" s="120" t="s">
        <v>39</v>
      </c>
      <c r="B54" s="124">
        <v>244</v>
      </c>
      <c r="C54" s="124">
        <v>343</v>
      </c>
      <c r="D54" s="5">
        <f t="shared" si="16"/>
        <v>0</v>
      </c>
      <c r="E54" s="2">
        <f>'платные на 2025-2026 год'!E174</f>
        <v>0</v>
      </c>
      <c r="F54" s="2">
        <f>'платные на 2025-2026 год'!F174</f>
        <v>0</v>
      </c>
      <c r="G54" s="5">
        <f t="shared" si="17"/>
        <v>0</v>
      </c>
      <c r="H54" s="2">
        <f>'платные на 2025-2026 год'!H174</f>
        <v>0</v>
      </c>
      <c r="I54" s="2">
        <f>'платные на 2025-2026 год'!I174</f>
        <v>0</v>
      </c>
    </row>
    <row r="55" spans="1:9" ht="72" x14ac:dyDescent="0.3">
      <c r="A55" s="120" t="s">
        <v>40</v>
      </c>
      <c r="B55" s="124">
        <v>244</v>
      </c>
      <c r="C55" s="124">
        <v>344</v>
      </c>
      <c r="D55" s="5">
        <f t="shared" si="16"/>
        <v>0</v>
      </c>
      <c r="E55" s="2">
        <f>'платные на 2025-2026 год'!E175</f>
        <v>0</v>
      </c>
      <c r="F55" s="2">
        <f>'платные на 2025-2026 год'!F175</f>
        <v>0</v>
      </c>
      <c r="G55" s="5">
        <f t="shared" si="17"/>
        <v>0</v>
      </c>
      <c r="H55" s="2">
        <f>'платные на 2025-2026 год'!H175</f>
        <v>0</v>
      </c>
      <c r="I55" s="2">
        <f>'платные на 2025-2026 год'!I175</f>
        <v>0</v>
      </c>
    </row>
    <row r="56" spans="1:9" ht="54" x14ac:dyDescent="0.3">
      <c r="A56" s="120" t="s">
        <v>41</v>
      </c>
      <c r="B56" s="124">
        <v>244</v>
      </c>
      <c r="C56" s="124">
        <v>345</v>
      </c>
      <c r="D56" s="5">
        <f t="shared" si="16"/>
        <v>0</v>
      </c>
      <c r="E56" s="2">
        <f>'платные на 2025-2026 год'!E176</f>
        <v>0</v>
      </c>
      <c r="F56" s="2">
        <f>'платные на 2025-2026 год'!F176</f>
        <v>0</v>
      </c>
      <c r="G56" s="5">
        <f t="shared" si="17"/>
        <v>0</v>
      </c>
      <c r="H56" s="2">
        <f>'платные на 2025-2026 год'!H176</f>
        <v>0</v>
      </c>
      <c r="I56" s="2">
        <f>'платные на 2025-2026 год'!I176</f>
        <v>0</v>
      </c>
    </row>
    <row r="57" spans="1:9" ht="72" x14ac:dyDescent="0.3">
      <c r="A57" s="120" t="s">
        <v>42</v>
      </c>
      <c r="B57" s="124">
        <v>244</v>
      </c>
      <c r="C57" s="124">
        <v>346</v>
      </c>
      <c r="D57" s="5">
        <f t="shared" si="16"/>
        <v>0</v>
      </c>
      <c r="E57" s="2">
        <f>'платные на 2025-2026 год'!E177</f>
        <v>0</v>
      </c>
      <c r="F57" s="2">
        <f>'платные на 2025-2026 год'!F177</f>
        <v>0</v>
      </c>
      <c r="G57" s="5">
        <f t="shared" si="17"/>
        <v>0</v>
      </c>
      <c r="H57" s="2">
        <f>'платные на 2025-2026 год'!H177</f>
        <v>0</v>
      </c>
      <c r="I57" s="2">
        <f>'платные на 2025-2026 год'!I177</f>
        <v>0</v>
      </c>
    </row>
    <row r="58" spans="1:9" ht="108" x14ac:dyDescent="0.3">
      <c r="A58" s="189" t="s">
        <v>286</v>
      </c>
      <c r="B58" s="190">
        <v>244</v>
      </c>
      <c r="C58" s="190">
        <v>347</v>
      </c>
      <c r="D58" s="5">
        <f>E58+F58</f>
        <v>0</v>
      </c>
      <c r="E58" s="2">
        <v>0</v>
      </c>
      <c r="F58" s="2">
        <v>0</v>
      </c>
      <c r="G58" s="5">
        <f>H58+I58</f>
        <v>0</v>
      </c>
      <c r="H58" s="2">
        <v>0</v>
      </c>
      <c r="I58" s="2">
        <v>0</v>
      </c>
    </row>
    <row r="59" spans="1:9" ht="108" x14ac:dyDescent="0.3">
      <c r="A59" s="120" t="s">
        <v>43</v>
      </c>
      <c r="B59" s="124">
        <v>244</v>
      </c>
      <c r="C59" s="124">
        <v>349</v>
      </c>
      <c r="D59" s="5">
        <f t="shared" si="16"/>
        <v>0</v>
      </c>
      <c r="E59" s="2">
        <f>'платные на 2025-2026 год'!E179</f>
        <v>0</v>
      </c>
      <c r="F59" s="2">
        <f>'платные на 2025-2026 год'!F179</f>
        <v>0</v>
      </c>
      <c r="G59" s="5">
        <f t="shared" si="17"/>
        <v>0</v>
      </c>
      <c r="H59" s="2">
        <f>'платные на 2025-2026 год'!H179</f>
        <v>0</v>
      </c>
      <c r="I59" s="2">
        <f>'платные на 2025-2026 год'!I179</f>
        <v>0</v>
      </c>
    </row>
    <row r="60" spans="1:9" ht="32.4" customHeight="1" x14ac:dyDescent="0.3">
      <c r="A60" s="464" t="s">
        <v>198</v>
      </c>
      <c r="B60" s="465"/>
      <c r="C60" s="465"/>
      <c r="D60" s="465"/>
      <c r="E60" s="465"/>
      <c r="F60" s="465"/>
      <c r="G60" s="465"/>
      <c r="H60" s="465"/>
      <c r="I60" s="466"/>
    </row>
    <row r="61" spans="1:9" ht="18" x14ac:dyDescent="0.3">
      <c r="A61" s="120" t="s">
        <v>8</v>
      </c>
      <c r="B61" s="124" t="s">
        <v>5</v>
      </c>
      <c r="C61" s="124">
        <v>200</v>
      </c>
      <c r="D61" s="5">
        <f t="shared" ref="D61" si="18">E61+F61</f>
        <v>24000</v>
      </c>
      <c r="E61" s="2">
        <f>E63+E66+E89</f>
        <v>24000</v>
      </c>
      <c r="F61" s="2">
        <f>F63+F66+F89</f>
        <v>0</v>
      </c>
      <c r="G61" s="5">
        <f t="shared" ref="G61" si="19">H61+I61</f>
        <v>24000</v>
      </c>
      <c r="H61" s="2">
        <f>H63+H66+H89</f>
        <v>24000</v>
      </c>
      <c r="I61" s="4">
        <f>I63+I66+I89</f>
        <v>0</v>
      </c>
    </row>
    <row r="62" spans="1:9" ht="18" x14ac:dyDescent="0.3">
      <c r="A62" s="120" t="s">
        <v>9</v>
      </c>
      <c r="B62" s="124"/>
      <c r="C62" s="124"/>
      <c r="D62" s="5"/>
      <c r="E62" s="2"/>
      <c r="F62" s="2"/>
      <c r="G62" s="5"/>
      <c r="H62" s="2"/>
      <c r="I62" s="4"/>
    </row>
    <row r="63" spans="1:9" ht="72" x14ac:dyDescent="0.3">
      <c r="A63" s="120" t="s">
        <v>10</v>
      </c>
      <c r="B63" s="124" t="s">
        <v>5</v>
      </c>
      <c r="C63" s="124">
        <v>210</v>
      </c>
      <c r="D63" s="5">
        <f t="shared" ref="D63" si="20">E63+F63</f>
        <v>0</v>
      </c>
      <c r="E63" s="2">
        <f>E65</f>
        <v>0</v>
      </c>
      <c r="F63" s="2">
        <f>F65</f>
        <v>0</v>
      </c>
      <c r="G63" s="5">
        <f t="shared" ref="G63" si="21">H63+I63</f>
        <v>0</v>
      </c>
      <c r="H63" s="2">
        <f>H65</f>
        <v>0</v>
      </c>
      <c r="I63" s="4">
        <f>I65</f>
        <v>0</v>
      </c>
    </row>
    <row r="64" spans="1:9" ht="18" x14ac:dyDescent="0.3">
      <c r="A64" s="120" t="s">
        <v>9</v>
      </c>
      <c r="B64" s="124"/>
      <c r="C64" s="124"/>
      <c r="D64" s="5"/>
      <c r="E64" s="2"/>
      <c r="F64" s="2"/>
      <c r="G64" s="5"/>
      <c r="H64" s="2"/>
      <c r="I64" s="4"/>
    </row>
    <row r="65" spans="1:9" ht="53.4" customHeight="1" x14ac:dyDescent="0.3">
      <c r="A65" s="120" t="s">
        <v>197</v>
      </c>
      <c r="B65" s="124">
        <v>244</v>
      </c>
      <c r="C65" s="124">
        <v>214</v>
      </c>
      <c r="D65" s="5">
        <f>E65+F65</f>
        <v>0</v>
      </c>
      <c r="E65" s="2">
        <f>'платные на 2025-2026 год'!E185</f>
        <v>0</v>
      </c>
      <c r="F65" s="2">
        <f>'платные на 2025-2026 год'!F185</f>
        <v>0</v>
      </c>
      <c r="G65" s="5">
        <f>H65+I65</f>
        <v>0</v>
      </c>
      <c r="H65" s="2">
        <f>'платные на 2025-2026 год'!H185</f>
        <v>0</v>
      </c>
      <c r="I65" s="2">
        <f>'платные на 2025-2026 год'!I185</f>
        <v>0</v>
      </c>
    </row>
    <row r="66" spans="1:9" ht="36" x14ac:dyDescent="0.3">
      <c r="A66" s="120" t="s">
        <v>14</v>
      </c>
      <c r="B66" s="124" t="s">
        <v>5</v>
      </c>
      <c r="C66" s="124">
        <v>220</v>
      </c>
      <c r="D66" s="5">
        <f t="shared" ref="D66" si="22">E66+F66</f>
        <v>24000</v>
      </c>
      <c r="E66" s="2">
        <f>E68+E69+E70+E78+E79+E82+E85</f>
        <v>24000</v>
      </c>
      <c r="F66" s="2">
        <f>F68+F69+F70+F78+F79+F82+F85</f>
        <v>0</v>
      </c>
      <c r="G66" s="5">
        <f t="shared" ref="G66" si="23">H66+I66</f>
        <v>24000</v>
      </c>
      <c r="H66" s="2">
        <f>H68+H69+H70+H78+H79+H82+H85</f>
        <v>24000</v>
      </c>
      <c r="I66" s="4">
        <f>I68+I69+I70+I78+I79+I82+I85</f>
        <v>0</v>
      </c>
    </row>
    <row r="67" spans="1:9" ht="18" x14ac:dyDescent="0.3">
      <c r="A67" s="120" t="s">
        <v>9</v>
      </c>
      <c r="B67" s="124"/>
      <c r="C67" s="124"/>
      <c r="D67" s="5"/>
      <c r="E67" s="2"/>
      <c r="F67" s="2"/>
      <c r="G67" s="5"/>
      <c r="H67" s="2"/>
      <c r="I67" s="4"/>
    </row>
    <row r="68" spans="1:9" ht="18" x14ac:dyDescent="0.3">
      <c r="A68" s="120" t="s">
        <v>15</v>
      </c>
      <c r="B68" s="124">
        <v>244</v>
      </c>
      <c r="C68" s="124">
        <v>221</v>
      </c>
      <c r="D68" s="5">
        <f t="shared" ref="D68:D70" si="24">E68+F68</f>
        <v>0</v>
      </c>
      <c r="E68" s="2">
        <f>'платные на 2025-2026 год'!E188</f>
        <v>0</v>
      </c>
      <c r="F68" s="2">
        <f>'платные на 2025-2026 год'!F188</f>
        <v>0</v>
      </c>
      <c r="G68" s="5">
        <f t="shared" ref="G68:G70" si="25">H68+I68</f>
        <v>0</v>
      </c>
      <c r="H68" s="2">
        <f>'платные на 2025-2026 год'!H188</f>
        <v>0</v>
      </c>
      <c r="I68" s="2">
        <f>'платные на 2025-2026 год'!I188</f>
        <v>0</v>
      </c>
    </row>
    <row r="69" spans="1:9" ht="36" x14ac:dyDescent="0.3">
      <c r="A69" s="120" t="s">
        <v>16</v>
      </c>
      <c r="B69" s="124">
        <v>244</v>
      </c>
      <c r="C69" s="124">
        <v>222</v>
      </c>
      <c r="D69" s="5">
        <f t="shared" si="24"/>
        <v>0</v>
      </c>
      <c r="E69" s="2">
        <f>'платные на 2025-2026 год'!E189</f>
        <v>0</v>
      </c>
      <c r="F69" s="2">
        <f>'платные на 2025-2026 год'!F189</f>
        <v>0</v>
      </c>
      <c r="G69" s="5">
        <f t="shared" si="25"/>
        <v>0</v>
      </c>
      <c r="H69" s="2">
        <f>'платные на 2025-2026 год'!H189</f>
        <v>0</v>
      </c>
      <c r="I69" s="2">
        <f>'платные на 2025-2026 год'!I189</f>
        <v>0</v>
      </c>
    </row>
    <row r="70" spans="1:9" ht="36" x14ac:dyDescent="0.3">
      <c r="A70" s="120" t="s">
        <v>17</v>
      </c>
      <c r="B70" s="124" t="s">
        <v>5</v>
      </c>
      <c r="C70" s="124">
        <v>223</v>
      </c>
      <c r="D70" s="5">
        <f t="shared" si="24"/>
        <v>2000</v>
      </c>
      <c r="E70" s="2">
        <f t="shared" ref="E70:F70" si="26">E72+E73+E74+E75+E76</f>
        <v>2000</v>
      </c>
      <c r="F70" s="2">
        <f t="shared" si="26"/>
        <v>0</v>
      </c>
      <c r="G70" s="5">
        <f t="shared" si="25"/>
        <v>2000</v>
      </c>
      <c r="H70" s="2">
        <f t="shared" ref="H70:I70" si="27">H72+H73+H74+H75+H76</f>
        <v>2000</v>
      </c>
      <c r="I70" s="4">
        <f t="shared" si="27"/>
        <v>0</v>
      </c>
    </row>
    <row r="71" spans="1:9" ht="18" x14ac:dyDescent="0.3">
      <c r="A71" s="120" t="s">
        <v>6</v>
      </c>
      <c r="B71" s="124"/>
      <c r="C71" s="124"/>
      <c r="D71" s="5"/>
      <c r="E71" s="2"/>
      <c r="F71" s="2"/>
      <c r="G71" s="5"/>
      <c r="H71" s="2"/>
      <c r="I71" s="4"/>
    </row>
    <row r="72" spans="1:9" ht="54" x14ac:dyDescent="0.3">
      <c r="A72" s="120" t="s">
        <v>18</v>
      </c>
      <c r="B72" s="124">
        <v>247</v>
      </c>
      <c r="C72" s="124">
        <v>223</v>
      </c>
      <c r="D72" s="5">
        <f t="shared" ref="D72:D78" si="28">E72+F72</f>
        <v>0</v>
      </c>
      <c r="E72" s="2">
        <f>'платные на 2025-2026 год'!E192</f>
        <v>0</v>
      </c>
      <c r="F72" s="2">
        <f>'платные на 2025-2026 год'!F192</f>
        <v>0</v>
      </c>
      <c r="G72" s="5">
        <f t="shared" ref="G72:G78" si="29">H72+I72</f>
        <v>0</v>
      </c>
      <c r="H72" s="2">
        <f>'платные на 2025-2026 год'!H192</f>
        <v>0</v>
      </c>
      <c r="I72" s="2">
        <f>'платные на 2025-2026 год'!I192</f>
        <v>0</v>
      </c>
    </row>
    <row r="73" spans="1:9" ht="36" x14ac:dyDescent="0.3">
      <c r="A73" s="120" t="s">
        <v>19</v>
      </c>
      <c r="B73" s="124">
        <v>247</v>
      </c>
      <c r="C73" s="124">
        <v>223</v>
      </c>
      <c r="D73" s="5">
        <f t="shared" si="28"/>
        <v>0</v>
      </c>
      <c r="E73" s="2">
        <f>'платные на 2025-2026 год'!E193</f>
        <v>0</v>
      </c>
      <c r="F73" s="2">
        <f>'платные на 2025-2026 год'!F193</f>
        <v>0</v>
      </c>
      <c r="G73" s="5">
        <f t="shared" si="29"/>
        <v>0</v>
      </c>
      <c r="H73" s="2">
        <f>'платные на 2025-2026 год'!H193</f>
        <v>0</v>
      </c>
      <c r="I73" s="2">
        <f>'платные на 2025-2026 год'!I193</f>
        <v>0</v>
      </c>
    </row>
    <row r="74" spans="1:9" ht="54" x14ac:dyDescent="0.3">
      <c r="A74" s="120" t="s">
        <v>20</v>
      </c>
      <c r="B74" s="124">
        <v>247</v>
      </c>
      <c r="C74" s="124">
        <v>223</v>
      </c>
      <c r="D74" s="5">
        <f t="shared" si="28"/>
        <v>2000</v>
      </c>
      <c r="E74" s="2">
        <f>'платные на 2025-2026 год'!E194</f>
        <v>2000</v>
      </c>
      <c r="F74" s="2">
        <f>'платные на 2025-2026 год'!F194</f>
        <v>0</v>
      </c>
      <c r="G74" s="5">
        <f t="shared" si="29"/>
        <v>2000</v>
      </c>
      <c r="H74" s="2">
        <f>'платные на 2025-2026 год'!H194</f>
        <v>2000</v>
      </c>
      <c r="I74" s="2">
        <f>'платные на 2025-2026 год'!I194</f>
        <v>0</v>
      </c>
    </row>
    <row r="75" spans="1:9" ht="72" x14ac:dyDescent="0.3">
      <c r="A75" s="120" t="s">
        <v>21</v>
      </c>
      <c r="B75" s="124">
        <v>244</v>
      </c>
      <c r="C75" s="124">
        <v>223</v>
      </c>
      <c r="D75" s="5">
        <f t="shared" si="28"/>
        <v>0</v>
      </c>
      <c r="E75" s="2">
        <f>'платные на 2025-2026 год'!E195</f>
        <v>0</v>
      </c>
      <c r="F75" s="2">
        <f>'платные на 2025-2026 год'!F195</f>
        <v>0</v>
      </c>
      <c r="G75" s="5">
        <f t="shared" si="29"/>
        <v>0</v>
      </c>
      <c r="H75" s="2">
        <f>'платные на 2025-2026 год'!H195</f>
        <v>0</v>
      </c>
      <c r="I75" s="2">
        <f>'платные на 2025-2026 год'!I195</f>
        <v>0</v>
      </c>
    </row>
    <row r="76" spans="1:9" ht="54" x14ac:dyDescent="0.3">
      <c r="A76" s="120" t="s">
        <v>22</v>
      </c>
      <c r="B76" s="124">
        <v>244</v>
      </c>
      <c r="C76" s="124">
        <v>223</v>
      </c>
      <c r="D76" s="5">
        <f t="shared" si="28"/>
        <v>0</v>
      </c>
      <c r="E76" s="2">
        <f>'платные на 2025-2026 год'!E196</f>
        <v>0</v>
      </c>
      <c r="F76" s="2">
        <f>'платные на 2025-2026 год'!F196</f>
        <v>0</v>
      </c>
      <c r="G76" s="5">
        <f t="shared" si="29"/>
        <v>0</v>
      </c>
      <c r="H76" s="2">
        <f>'платные на 2025-2026 год'!H196</f>
        <v>0</v>
      </c>
      <c r="I76" s="2">
        <f>'платные на 2025-2026 год'!I196</f>
        <v>0</v>
      </c>
    </row>
    <row r="77" spans="1:9" ht="36" x14ac:dyDescent="0.3">
      <c r="A77" s="232" t="s">
        <v>306</v>
      </c>
      <c r="B77" s="233">
        <v>244</v>
      </c>
      <c r="C77" s="233">
        <v>223</v>
      </c>
      <c r="D77" s="5">
        <f t="shared" ref="D77" si="30">E77+F77</f>
        <v>0</v>
      </c>
      <c r="E77" s="2">
        <f>'платные на 2025-2026 год'!E197</f>
        <v>0</v>
      </c>
      <c r="F77" s="2">
        <f>'платные на 2025-2026 год'!F197</f>
        <v>0</v>
      </c>
      <c r="G77" s="5">
        <f t="shared" ref="G77" si="31">H77+I77</f>
        <v>0</v>
      </c>
      <c r="H77" s="2">
        <f>'платные на 2025-2026 год'!H197</f>
        <v>0</v>
      </c>
      <c r="I77" s="2">
        <f>'платные на 2025-2026 год'!I197</f>
        <v>0</v>
      </c>
    </row>
    <row r="78" spans="1:9" ht="121.2" customHeight="1" x14ac:dyDescent="0.3">
      <c r="A78" s="120" t="s">
        <v>23</v>
      </c>
      <c r="B78" s="124">
        <v>244</v>
      </c>
      <c r="C78" s="124">
        <v>224</v>
      </c>
      <c r="D78" s="5">
        <f t="shared" si="28"/>
        <v>0</v>
      </c>
      <c r="E78" s="2">
        <f>'платные на 2025-2026 год'!E198</f>
        <v>0</v>
      </c>
      <c r="F78" s="2">
        <f>'платные на 2025-2026 год'!F198</f>
        <v>0</v>
      </c>
      <c r="G78" s="5">
        <f t="shared" si="29"/>
        <v>0</v>
      </c>
      <c r="H78" s="2">
        <f>'платные на 2025-2026 год'!H198</f>
        <v>0</v>
      </c>
      <c r="I78" s="2">
        <f>'платные на 2025-2026 год'!I198</f>
        <v>0</v>
      </c>
    </row>
    <row r="79" spans="1:9" ht="70.2" customHeight="1" x14ac:dyDescent="0.3">
      <c r="A79" s="120" t="s">
        <v>24</v>
      </c>
      <c r="B79" s="124" t="s">
        <v>5</v>
      </c>
      <c r="C79" s="124">
        <v>225</v>
      </c>
      <c r="D79" s="2">
        <f t="shared" ref="D79" si="32">D80+D81</f>
        <v>10000</v>
      </c>
      <c r="E79" s="2">
        <f>E80+E81</f>
        <v>10000</v>
      </c>
      <c r="F79" s="2">
        <f t="shared" ref="F79:G79" si="33">F80+F81</f>
        <v>0</v>
      </c>
      <c r="G79" s="2">
        <f t="shared" si="33"/>
        <v>10000</v>
      </c>
      <c r="H79" s="2">
        <f>H80+H81</f>
        <v>10000</v>
      </c>
      <c r="I79" s="4">
        <f t="shared" ref="I79" si="34">I80+I81</f>
        <v>0</v>
      </c>
    </row>
    <row r="80" spans="1:9" ht="18" x14ac:dyDescent="0.3">
      <c r="A80" s="370" t="s">
        <v>6</v>
      </c>
      <c r="B80" s="124">
        <v>243</v>
      </c>
      <c r="C80" s="124">
        <v>225</v>
      </c>
      <c r="D80" s="5">
        <f t="shared" ref="D80:D93" si="35">E80+F80</f>
        <v>0</v>
      </c>
      <c r="E80" s="2">
        <f>'платные на 2025-2026 год'!E200</f>
        <v>0</v>
      </c>
      <c r="F80" s="2">
        <f>'платные на 2025-2026 год'!F200</f>
        <v>0</v>
      </c>
      <c r="G80" s="5">
        <f t="shared" ref="G80:G93" si="36">H80+I80</f>
        <v>0</v>
      </c>
      <c r="H80" s="2">
        <f>'платные на 2025-2026 год'!H200</f>
        <v>0</v>
      </c>
      <c r="I80" s="2">
        <f>'платные на 2025-2026 год'!I200</f>
        <v>0</v>
      </c>
    </row>
    <row r="81" spans="1:9" ht="18" x14ac:dyDescent="0.3">
      <c r="A81" s="370"/>
      <c r="B81" s="124">
        <v>244</v>
      </c>
      <c r="C81" s="124">
        <v>225</v>
      </c>
      <c r="D81" s="5">
        <f t="shared" si="35"/>
        <v>10000</v>
      </c>
      <c r="E81" s="2">
        <f>'платные на 2025-2026 год'!E201</f>
        <v>10000</v>
      </c>
      <c r="F81" s="2">
        <f>'платные на 2025-2026 год'!F201</f>
        <v>0</v>
      </c>
      <c r="G81" s="5">
        <f t="shared" si="36"/>
        <v>10000</v>
      </c>
      <c r="H81" s="2">
        <f>'платные на 2025-2026 год'!H201</f>
        <v>10000</v>
      </c>
      <c r="I81" s="2">
        <f>'платные на 2025-2026 год'!I201</f>
        <v>0</v>
      </c>
    </row>
    <row r="82" spans="1:9" ht="36" x14ac:dyDescent="0.3">
      <c r="A82" s="120" t="s">
        <v>58</v>
      </c>
      <c r="B82" s="124" t="s">
        <v>5</v>
      </c>
      <c r="C82" s="124">
        <v>226</v>
      </c>
      <c r="D82" s="5">
        <f t="shared" si="35"/>
        <v>12000</v>
      </c>
      <c r="E82" s="2">
        <f>E83+E84</f>
        <v>12000</v>
      </c>
      <c r="F82" s="2">
        <f>F83+F84</f>
        <v>0</v>
      </c>
      <c r="G82" s="5">
        <f t="shared" si="36"/>
        <v>12000</v>
      </c>
      <c r="H82" s="2">
        <f>H83+H84</f>
        <v>12000</v>
      </c>
      <c r="I82" s="4">
        <f>I83+I84</f>
        <v>0</v>
      </c>
    </row>
    <row r="83" spans="1:9" ht="18" x14ac:dyDescent="0.3">
      <c r="A83" s="370" t="s">
        <v>6</v>
      </c>
      <c r="B83" s="124">
        <v>243</v>
      </c>
      <c r="C83" s="124">
        <v>226</v>
      </c>
      <c r="D83" s="5">
        <f t="shared" si="35"/>
        <v>0</v>
      </c>
      <c r="E83" s="2">
        <f>'платные на 2025-2026 год'!E203</f>
        <v>0</v>
      </c>
      <c r="F83" s="2">
        <f>'платные на 2025-2026 год'!F203</f>
        <v>0</v>
      </c>
      <c r="G83" s="5">
        <f t="shared" si="36"/>
        <v>0</v>
      </c>
      <c r="H83" s="2">
        <f>'платные на 2025-2026 год'!H203</f>
        <v>0</v>
      </c>
      <c r="I83" s="2">
        <f>'платные на 2025-2026 год'!I203</f>
        <v>0</v>
      </c>
    </row>
    <row r="84" spans="1:9" ht="18" x14ac:dyDescent="0.3">
      <c r="A84" s="370"/>
      <c r="B84" s="124">
        <v>244</v>
      </c>
      <c r="C84" s="124">
        <v>226</v>
      </c>
      <c r="D84" s="5">
        <f t="shared" si="35"/>
        <v>12000</v>
      </c>
      <c r="E84" s="2">
        <f>'платные на 2025-2026 год'!E204</f>
        <v>12000</v>
      </c>
      <c r="F84" s="2">
        <f>'платные на 2025-2026 год'!F204</f>
        <v>0</v>
      </c>
      <c r="G84" s="5">
        <f t="shared" si="36"/>
        <v>12000</v>
      </c>
      <c r="H84" s="2">
        <f>'платные на 2025-2026 год'!H204</f>
        <v>12000</v>
      </c>
      <c r="I84" s="2">
        <f>'платные на 2025-2026 год'!I204</f>
        <v>0</v>
      </c>
    </row>
    <row r="85" spans="1:9" ht="18" x14ac:dyDescent="0.3">
      <c r="A85" s="120" t="s">
        <v>25</v>
      </c>
      <c r="B85" s="124">
        <v>244</v>
      </c>
      <c r="C85" s="124">
        <v>227</v>
      </c>
      <c r="D85" s="5">
        <f t="shared" si="35"/>
        <v>0</v>
      </c>
      <c r="E85" s="2">
        <f>'платные на 2025-2026 год'!E205</f>
        <v>0</v>
      </c>
      <c r="F85" s="2">
        <f>'платные на 2025-2026 год'!F205</f>
        <v>0</v>
      </c>
      <c r="G85" s="5">
        <f t="shared" si="36"/>
        <v>0</v>
      </c>
      <c r="H85" s="2">
        <f>'платные на 2025-2026 год'!H205</f>
        <v>0</v>
      </c>
      <c r="I85" s="2">
        <f>'платные на 2025-2026 год'!I205</f>
        <v>0</v>
      </c>
    </row>
    <row r="86" spans="1:9" ht="54" x14ac:dyDescent="0.3">
      <c r="A86" s="189" t="s">
        <v>285</v>
      </c>
      <c r="B86" s="190" t="s">
        <v>115</v>
      </c>
      <c r="C86" s="190">
        <v>228</v>
      </c>
      <c r="D86" s="5">
        <f>E86+F86</f>
        <v>0</v>
      </c>
      <c r="E86" s="2">
        <v>0</v>
      </c>
      <c r="F86" s="2">
        <v>0</v>
      </c>
      <c r="G86" s="5">
        <f>H86+I86</f>
        <v>0</v>
      </c>
      <c r="H86" s="2">
        <v>0</v>
      </c>
      <c r="I86" s="188">
        <v>0</v>
      </c>
    </row>
    <row r="87" spans="1:9" ht="18" x14ac:dyDescent="0.3">
      <c r="A87" s="371" t="s">
        <v>6</v>
      </c>
      <c r="B87" s="339">
        <v>243</v>
      </c>
      <c r="C87" s="339">
        <v>228</v>
      </c>
      <c r="D87" s="5">
        <f>E87+F87</f>
        <v>0</v>
      </c>
      <c r="E87" s="2">
        <v>0</v>
      </c>
      <c r="F87" s="2">
        <v>0</v>
      </c>
      <c r="G87" s="5">
        <f>H87+I87</f>
        <v>0</v>
      </c>
      <c r="H87" s="2">
        <v>0</v>
      </c>
      <c r="I87" s="188">
        <v>0</v>
      </c>
    </row>
    <row r="88" spans="1:9" ht="18" x14ac:dyDescent="0.3">
      <c r="A88" s="372"/>
      <c r="B88" s="339">
        <v>244</v>
      </c>
      <c r="C88" s="339">
        <v>228</v>
      </c>
      <c r="D88" s="5">
        <f>E88+F88</f>
        <v>0</v>
      </c>
      <c r="E88" s="2">
        <v>0</v>
      </c>
      <c r="F88" s="2">
        <v>0</v>
      </c>
      <c r="G88" s="5">
        <f>H88+I88</f>
        <v>0</v>
      </c>
      <c r="H88" s="2">
        <v>0</v>
      </c>
      <c r="I88" s="188">
        <v>0</v>
      </c>
    </row>
    <row r="89" spans="1:9" ht="18" x14ac:dyDescent="0.3">
      <c r="A89" s="120" t="s">
        <v>30</v>
      </c>
      <c r="B89" s="124" t="s">
        <v>5</v>
      </c>
      <c r="C89" s="124">
        <v>290</v>
      </c>
      <c r="D89" s="5">
        <f t="shared" si="35"/>
        <v>0</v>
      </c>
      <c r="E89" s="2">
        <f>E91+E92</f>
        <v>0</v>
      </c>
      <c r="F89" s="2">
        <f>F91+F92</f>
        <v>0</v>
      </c>
      <c r="G89" s="5">
        <f t="shared" si="36"/>
        <v>0</v>
      </c>
      <c r="H89" s="2">
        <f>H91+H92</f>
        <v>0</v>
      </c>
      <c r="I89" s="4">
        <f>I91+I92</f>
        <v>0</v>
      </c>
    </row>
    <row r="90" spans="1:9" ht="18" x14ac:dyDescent="0.3">
      <c r="A90" s="120" t="s">
        <v>9</v>
      </c>
      <c r="B90" s="124"/>
      <c r="C90" s="124"/>
      <c r="D90" s="5">
        <f t="shared" si="35"/>
        <v>0</v>
      </c>
      <c r="E90" s="2"/>
      <c r="F90" s="2"/>
      <c r="G90" s="5">
        <f t="shared" si="36"/>
        <v>0</v>
      </c>
      <c r="H90" s="2"/>
      <c r="I90" s="4"/>
    </row>
    <row r="91" spans="1:9" ht="54" x14ac:dyDescent="0.3">
      <c r="A91" s="120" t="s">
        <v>34</v>
      </c>
      <c r="B91" s="124">
        <v>244</v>
      </c>
      <c r="C91" s="124">
        <v>296</v>
      </c>
      <c r="D91" s="5">
        <f t="shared" si="35"/>
        <v>0</v>
      </c>
      <c r="E91" s="2">
        <f>'платные на 2025-2026 год'!E209</f>
        <v>0</v>
      </c>
      <c r="F91" s="2">
        <f>'платные на 2025-2026 год'!F209</f>
        <v>0</v>
      </c>
      <c r="G91" s="5">
        <f t="shared" si="36"/>
        <v>0</v>
      </c>
      <c r="H91" s="2">
        <f>'платные на 2025-2026 год'!H209</f>
        <v>0</v>
      </c>
      <c r="I91" s="2">
        <f>'платные на 2025-2026 год'!I209</f>
        <v>0</v>
      </c>
    </row>
    <row r="92" spans="1:9" ht="54" x14ac:dyDescent="0.3">
      <c r="A92" s="120" t="s">
        <v>35</v>
      </c>
      <c r="B92" s="124">
        <v>244</v>
      </c>
      <c r="C92" s="124">
        <v>297</v>
      </c>
      <c r="D92" s="5">
        <f t="shared" si="35"/>
        <v>0</v>
      </c>
      <c r="E92" s="2">
        <f>'платные на 2025-2026 год'!E210</f>
        <v>0</v>
      </c>
      <c r="F92" s="2">
        <f>'платные на 2025-2026 год'!F210</f>
        <v>0</v>
      </c>
      <c r="G92" s="5">
        <f t="shared" si="36"/>
        <v>0</v>
      </c>
      <c r="H92" s="2">
        <f>'платные на 2025-2026 год'!H210</f>
        <v>0</v>
      </c>
      <c r="I92" s="2">
        <f>'платные на 2025-2026 год'!I210</f>
        <v>0</v>
      </c>
    </row>
    <row r="93" spans="1:9" ht="54" x14ac:dyDescent="0.3">
      <c r="A93" s="120" t="s">
        <v>59</v>
      </c>
      <c r="B93" s="124" t="s">
        <v>5</v>
      </c>
      <c r="C93" s="124">
        <v>300</v>
      </c>
      <c r="D93" s="5">
        <f t="shared" si="35"/>
        <v>19900</v>
      </c>
      <c r="E93" s="2">
        <f>E95+E97+E96</f>
        <v>19900</v>
      </c>
      <c r="F93" s="2">
        <f>F95+F97+F96</f>
        <v>0</v>
      </c>
      <c r="G93" s="5">
        <f t="shared" si="36"/>
        <v>19900</v>
      </c>
      <c r="H93" s="2">
        <f>H95+H97+H96</f>
        <v>19900</v>
      </c>
      <c r="I93" s="4">
        <f>I95+I97+I96</f>
        <v>0</v>
      </c>
    </row>
    <row r="94" spans="1:9" ht="18" x14ac:dyDescent="0.3">
      <c r="A94" s="120" t="s">
        <v>9</v>
      </c>
      <c r="B94" s="124"/>
      <c r="C94" s="124"/>
      <c r="D94" s="5"/>
      <c r="E94" s="2"/>
      <c r="F94" s="2"/>
      <c r="G94" s="5"/>
      <c r="H94" s="2"/>
      <c r="I94" s="4"/>
    </row>
    <row r="95" spans="1:9" ht="51" customHeight="1" x14ac:dyDescent="0.3">
      <c r="A95" s="120" t="s">
        <v>36</v>
      </c>
      <c r="B95" s="124">
        <v>244</v>
      </c>
      <c r="C95" s="124">
        <v>310</v>
      </c>
      <c r="D95" s="5">
        <f t="shared" ref="D95:D97" si="37">E95+F95</f>
        <v>0</v>
      </c>
      <c r="E95" s="2">
        <f>'платные на 2025-2026 год'!E213</f>
        <v>0</v>
      </c>
      <c r="F95" s="2">
        <f>'платные на 2025-2026 год'!F213</f>
        <v>0</v>
      </c>
      <c r="G95" s="5">
        <f t="shared" ref="G95:G97" si="38">H95+I95</f>
        <v>0</v>
      </c>
      <c r="H95" s="2">
        <f>'платные на 2025-2026 год'!H213</f>
        <v>0</v>
      </c>
      <c r="I95" s="2">
        <f>'платные на 2025-2026 год'!I213</f>
        <v>0</v>
      </c>
    </row>
    <row r="96" spans="1:9" ht="76.05" customHeight="1" x14ac:dyDescent="0.3">
      <c r="A96" s="120" t="s">
        <v>68</v>
      </c>
      <c r="B96" s="124">
        <v>244</v>
      </c>
      <c r="C96" s="124">
        <v>320</v>
      </c>
      <c r="D96" s="5">
        <f t="shared" si="37"/>
        <v>0</v>
      </c>
      <c r="E96" s="2">
        <f>'платные на 2025-2026 год'!E214</f>
        <v>0</v>
      </c>
      <c r="F96" s="2">
        <f>'платные на 2025-2026 год'!F214</f>
        <v>0</v>
      </c>
      <c r="G96" s="5">
        <f t="shared" si="38"/>
        <v>0</v>
      </c>
      <c r="H96" s="2">
        <f>'платные на 2025-2026 год'!H214</f>
        <v>0</v>
      </c>
      <c r="I96" s="2">
        <f>'платные на 2025-2026 год'!I214</f>
        <v>0</v>
      </c>
    </row>
    <row r="97" spans="1:9" ht="76.05" customHeight="1" x14ac:dyDescent="0.3">
      <c r="A97" s="120" t="s">
        <v>60</v>
      </c>
      <c r="B97" s="124" t="s">
        <v>5</v>
      </c>
      <c r="C97" s="124">
        <v>340</v>
      </c>
      <c r="D97" s="5">
        <f t="shared" si="37"/>
        <v>19900</v>
      </c>
      <c r="E97" s="2">
        <f>E99+E100+E101+E102+E103+E104+E106</f>
        <v>19900</v>
      </c>
      <c r="F97" s="2">
        <f>F99+F100+F101+F102+F103+F104+F106</f>
        <v>0</v>
      </c>
      <c r="G97" s="5">
        <f t="shared" si="38"/>
        <v>19900</v>
      </c>
      <c r="H97" s="2">
        <f>H99+H100+H101+H102+H103+H104+H106</f>
        <v>19900</v>
      </c>
      <c r="I97" s="4">
        <f>I99+I100+I101+I102+I103+I104+I106</f>
        <v>0</v>
      </c>
    </row>
    <row r="98" spans="1:9" ht="18" x14ac:dyDescent="0.3">
      <c r="A98" s="120" t="s">
        <v>6</v>
      </c>
      <c r="B98" s="124"/>
      <c r="C98" s="124"/>
      <c r="D98" s="5"/>
      <c r="E98" s="2"/>
      <c r="F98" s="2"/>
      <c r="G98" s="5"/>
      <c r="H98" s="2"/>
      <c r="I98" s="4"/>
    </row>
    <row r="99" spans="1:9" ht="124.2" customHeight="1" x14ac:dyDescent="0.3">
      <c r="A99" s="120" t="s">
        <v>37</v>
      </c>
      <c r="B99" s="124">
        <v>244</v>
      </c>
      <c r="C99" s="124">
        <v>341</v>
      </c>
      <c r="D99" s="5">
        <f t="shared" ref="D99:D106" si="39">E99+F99</f>
        <v>0</v>
      </c>
      <c r="E99" s="2">
        <f>'платные на 2025-2026 год'!E217</f>
        <v>0</v>
      </c>
      <c r="F99" s="2">
        <f>'платные на 2025-2026 год'!F217</f>
        <v>0</v>
      </c>
      <c r="G99" s="5">
        <f t="shared" ref="G99:G106" si="40">H99+I99</f>
        <v>0</v>
      </c>
      <c r="H99" s="2">
        <f>'платные на 2025-2026 год'!H217</f>
        <v>0</v>
      </c>
      <c r="I99" s="2">
        <f>'платные на 2025-2026 год'!I217</f>
        <v>0</v>
      </c>
    </row>
    <row r="100" spans="1:9" ht="60" customHeight="1" x14ac:dyDescent="0.3">
      <c r="A100" s="120" t="s">
        <v>38</v>
      </c>
      <c r="B100" s="124">
        <v>244</v>
      </c>
      <c r="C100" s="124">
        <v>342</v>
      </c>
      <c r="D100" s="5">
        <f t="shared" si="39"/>
        <v>0</v>
      </c>
      <c r="E100" s="2">
        <f>'платные на 2025-2026 год'!E218</f>
        <v>0</v>
      </c>
      <c r="F100" s="2">
        <f>'платные на 2025-2026 год'!F218</f>
        <v>0</v>
      </c>
      <c r="G100" s="5">
        <f t="shared" si="40"/>
        <v>0</v>
      </c>
      <c r="H100" s="2">
        <f>'платные на 2025-2026 год'!H218</f>
        <v>0</v>
      </c>
      <c r="I100" s="2">
        <f>'платные на 2025-2026 год'!I218</f>
        <v>0</v>
      </c>
    </row>
    <row r="101" spans="1:9" ht="75" customHeight="1" x14ac:dyDescent="0.3">
      <c r="A101" s="120" t="s">
        <v>39</v>
      </c>
      <c r="B101" s="124">
        <v>244</v>
      </c>
      <c r="C101" s="124">
        <v>343</v>
      </c>
      <c r="D101" s="5">
        <f t="shared" si="39"/>
        <v>0</v>
      </c>
      <c r="E101" s="2">
        <f>'платные на 2025-2026 год'!E219</f>
        <v>0</v>
      </c>
      <c r="F101" s="2">
        <f>'платные на 2025-2026 год'!F219</f>
        <v>0</v>
      </c>
      <c r="G101" s="5">
        <f t="shared" si="40"/>
        <v>0</v>
      </c>
      <c r="H101" s="2">
        <f>'платные на 2025-2026 год'!H219</f>
        <v>0</v>
      </c>
      <c r="I101" s="2">
        <f>'платные на 2025-2026 год'!I219</f>
        <v>0</v>
      </c>
    </row>
    <row r="102" spans="1:9" ht="72.599999999999994" customHeight="1" x14ac:dyDescent="0.3">
      <c r="A102" s="120" t="s">
        <v>40</v>
      </c>
      <c r="B102" s="124">
        <v>244</v>
      </c>
      <c r="C102" s="124">
        <v>344</v>
      </c>
      <c r="D102" s="5">
        <f t="shared" si="39"/>
        <v>0</v>
      </c>
      <c r="E102" s="2">
        <f>'платные на 2025-2026 год'!E220</f>
        <v>0</v>
      </c>
      <c r="F102" s="2">
        <f>'платные на 2025-2026 год'!F220</f>
        <v>0</v>
      </c>
      <c r="G102" s="5">
        <f t="shared" si="40"/>
        <v>0</v>
      </c>
      <c r="H102" s="2">
        <f>'платные на 2025-2026 год'!H220</f>
        <v>0</v>
      </c>
      <c r="I102" s="2">
        <f>'платные на 2025-2026 год'!I220</f>
        <v>0</v>
      </c>
    </row>
    <row r="103" spans="1:9" ht="61.8" customHeight="1" x14ac:dyDescent="0.3">
      <c r="A103" s="120" t="s">
        <v>41</v>
      </c>
      <c r="B103" s="124">
        <v>244</v>
      </c>
      <c r="C103" s="124">
        <v>345</v>
      </c>
      <c r="D103" s="5">
        <f t="shared" si="39"/>
        <v>0</v>
      </c>
      <c r="E103" s="2">
        <f>'платные на 2025-2026 год'!E221</f>
        <v>0</v>
      </c>
      <c r="F103" s="2">
        <f>'платные на 2025-2026 год'!F221</f>
        <v>0</v>
      </c>
      <c r="G103" s="5">
        <f t="shared" si="40"/>
        <v>0</v>
      </c>
      <c r="H103" s="2">
        <f>'платные на 2025-2026 год'!H221</f>
        <v>0</v>
      </c>
      <c r="I103" s="2">
        <f>'платные на 2025-2026 год'!I221</f>
        <v>0</v>
      </c>
    </row>
    <row r="104" spans="1:9" ht="76.8" customHeight="1" x14ac:dyDescent="0.3">
      <c r="A104" s="120" t="s">
        <v>42</v>
      </c>
      <c r="B104" s="124">
        <v>244</v>
      </c>
      <c r="C104" s="124">
        <v>346</v>
      </c>
      <c r="D104" s="5">
        <f t="shared" si="39"/>
        <v>19900</v>
      </c>
      <c r="E104" s="2">
        <f>'платные на 2025-2026 год'!E222</f>
        <v>19900</v>
      </c>
      <c r="F104" s="2">
        <f>'платные на 2025-2026 год'!F222</f>
        <v>0</v>
      </c>
      <c r="G104" s="5">
        <f t="shared" si="40"/>
        <v>19900</v>
      </c>
      <c r="H104" s="2">
        <f>'платные на 2025-2026 год'!H222</f>
        <v>19900</v>
      </c>
      <c r="I104" s="2">
        <f>'платные на 2025-2026 год'!I222</f>
        <v>0</v>
      </c>
    </row>
    <row r="105" spans="1:9" ht="110.4" customHeight="1" x14ac:dyDescent="0.3">
      <c r="A105" s="189" t="s">
        <v>286</v>
      </c>
      <c r="B105" s="190">
        <v>244</v>
      </c>
      <c r="C105" s="190">
        <v>347</v>
      </c>
      <c r="D105" s="5">
        <f>E105+F105</f>
        <v>0</v>
      </c>
      <c r="E105" s="2">
        <v>0</v>
      </c>
      <c r="F105" s="2">
        <v>0</v>
      </c>
      <c r="G105" s="5">
        <f>H105+I105</f>
        <v>0</v>
      </c>
      <c r="H105" s="2">
        <v>0</v>
      </c>
      <c r="I105" s="2">
        <v>0</v>
      </c>
    </row>
    <row r="106" spans="1:9" ht="106.8" customHeight="1" x14ac:dyDescent="0.3">
      <c r="A106" s="120" t="s">
        <v>43</v>
      </c>
      <c r="B106" s="124">
        <v>244</v>
      </c>
      <c r="C106" s="124">
        <v>349</v>
      </c>
      <c r="D106" s="5">
        <f t="shared" si="39"/>
        <v>0</v>
      </c>
      <c r="E106" s="2">
        <f>'платные на 2025-2026 год'!E224</f>
        <v>0</v>
      </c>
      <c r="F106" s="2">
        <f>'платные на 2025-2026 год'!F224</f>
        <v>0</v>
      </c>
      <c r="G106" s="5">
        <f t="shared" si="40"/>
        <v>0</v>
      </c>
      <c r="H106" s="2">
        <f>'платные на 2025-2026 год'!H224</f>
        <v>0</v>
      </c>
      <c r="I106" s="2">
        <f>'платные на 2025-2026 год'!I224</f>
        <v>0</v>
      </c>
    </row>
    <row r="107" spans="1:9" ht="15" x14ac:dyDescent="0.3">
      <c r="A107" s="11"/>
    </row>
    <row r="108" spans="1:9" ht="1.2" customHeight="1" x14ac:dyDescent="0.35">
      <c r="A108" s="255"/>
      <c r="B108" s="463"/>
      <c r="C108" s="463"/>
      <c r="D108" s="253"/>
      <c r="E108" s="463"/>
      <c r="F108" s="463"/>
    </row>
    <row r="109" spans="1:9" ht="18" hidden="1" x14ac:dyDescent="0.35">
      <c r="A109" s="255"/>
      <c r="B109" s="463"/>
      <c r="C109" s="463"/>
      <c r="D109" s="253"/>
      <c r="E109" s="463"/>
      <c r="F109" s="463"/>
    </row>
    <row r="110" spans="1:9" ht="18" hidden="1" x14ac:dyDescent="0.35">
      <c r="A110" s="255"/>
      <c r="B110" s="253"/>
      <c r="C110" s="253"/>
      <c r="D110" s="253"/>
      <c r="E110" s="253"/>
      <c r="F110" s="253"/>
    </row>
    <row r="111" spans="1:9" ht="18" hidden="1" x14ac:dyDescent="0.35">
      <c r="A111" s="255"/>
      <c r="B111" s="463"/>
      <c r="C111" s="463"/>
      <c r="D111" s="253"/>
      <c r="E111" s="463"/>
      <c r="F111" s="463"/>
    </row>
    <row r="112" spans="1:9" ht="18" hidden="1" x14ac:dyDescent="0.35">
      <c r="A112" s="255"/>
      <c r="B112" s="463"/>
      <c r="C112" s="463"/>
      <c r="D112" s="253"/>
      <c r="E112" s="463"/>
      <c r="F112" s="463"/>
    </row>
    <row r="113" spans="1:6" ht="18" hidden="1" x14ac:dyDescent="0.35">
      <c r="A113" s="29"/>
      <c r="B113" s="121"/>
      <c r="C113" s="121"/>
      <c r="D113" s="10"/>
      <c r="E113" s="121"/>
      <c r="F113" s="121"/>
    </row>
    <row r="114" spans="1:6" ht="18" hidden="1" x14ac:dyDescent="0.35">
      <c r="A114" s="255"/>
      <c r="B114" s="463"/>
      <c r="C114" s="463"/>
      <c r="D114" s="253"/>
      <c r="E114" s="463"/>
      <c r="F114" s="463"/>
    </row>
    <row r="115" spans="1:6" ht="18" hidden="1" x14ac:dyDescent="0.35">
      <c r="A115" s="29"/>
      <c r="B115" s="254"/>
      <c r="C115" s="254"/>
      <c r="D115" s="10"/>
      <c r="E115" s="254"/>
      <c r="F115" s="254"/>
    </row>
    <row r="116" spans="1:6" ht="18" x14ac:dyDescent="0.35">
      <c r="A116" s="29"/>
      <c r="B116" s="254"/>
      <c r="C116" s="254"/>
      <c r="D116" s="10"/>
      <c r="E116" s="254"/>
      <c r="F116" s="254"/>
    </row>
    <row r="117" spans="1:6" ht="18" x14ac:dyDescent="0.35">
      <c r="A117" s="29"/>
      <c r="B117" s="254"/>
      <c r="C117" s="254"/>
      <c r="D117" s="10"/>
      <c r="E117" s="254"/>
      <c r="F117" s="254"/>
    </row>
    <row r="118" spans="1:6" ht="18" x14ac:dyDescent="0.35">
      <c r="A118" s="29"/>
      <c r="B118" s="254"/>
      <c r="C118" s="254"/>
      <c r="D118" s="10"/>
      <c r="E118" s="254"/>
      <c r="F118" s="254"/>
    </row>
    <row r="119" spans="1:6" ht="18" x14ac:dyDescent="0.35">
      <c r="A119" s="29"/>
      <c r="B119" s="254"/>
      <c r="C119" s="254"/>
      <c r="D119" s="10"/>
      <c r="E119" s="254"/>
      <c r="F119" s="254"/>
    </row>
    <row r="120" spans="1:6" ht="18" x14ac:dyDescent="0.35">
      <c r="A120" s="29"/>
      <c r="B120" s="254"/>
      <c r="C120" s="254"/>
      <c r="D120" s="10"/>
      <c r="E120" s="254"/>
      <c r="F120" s="254"/>
    </row>
    <row r="121" spans="1:6" ht="18" x14ac:dyDescent="0.35">
      <c r="A121" s="29"/>
      <c r="B121" s="254"/>
      <c r="C121" s="254"/>
      <c r="D121" s="10"/>
      <c r="E121" s="254"/>
      <c r="F121" s="254"/>
    </row>
    <row r="122" spans="1:6" ht="18" x14ac:dyDescent="0.35">
      <c r="A122" s="29"/>
      <c r="B122" s="380" t="s">
        <v>53</v>
      </c>
      <c r="C122" s="380"/>
      <c r="D122" s="10"/>
      <c r="E122" s="380" t="s">
        <v>54</v>
      </c>
      <c r="F122" s="380"/>
    </row>
    <row r="123" spans="1:6" ht="18" x14ac:dyDescent="0.35">
      <c r="A123" s="29" t="s">
        <v>57</v>
      </c>
      <c r="B123" s="10"/>
      <c r="C123" s="10"/>
      <c r="D123" s="10"/>
      <c r="E123" s="10"/>
      <c r="F123" s="10"/>
    </row>
    <row r="124" spans="1:6" ht="18" x14ac:dyDescent="0.35">
      <c r="A124" s="381" t="s">
        <v>44</v>
      </c>
      <c r="B124" s="381"/>
      <c r="C124" s="10"/>
      <c r="D124" s="10"/>
      <c r="E124" s="10"/>
      <c r="F124" s="10"/>
    </row>
  </sheetData>
  <mergeCells count="32">
    <mergeCell ref="A1:I1"/>
    <mergeCell ref="A2:I2"/>
    <mergeCell ref="A5:A7"/>
    <mergeCell ref="B5:B7"/>
    <mergeCell ref="C5:C7"/>
    <mergeCell ref="D5:D7"/>
    <mergeCell ref="E5:F5"/>
    <mergeCell ref="G5:G7"/>
    <mergeCell ref="H5:I5"/>
    <mergeCell ref="B109:C109"/>
    <mergeCell ref="E109:F109"/>
    <mergeCell ref="H6:I6"/>
    <mergeCell ref="E6:F6"/>
    <mergeCell ref="A12:I12"/>
    <mergeCell ref="A32:A33"/>
    <mergeCell ref="A35:A36"/>
    <mergeCell ref="A60:I60"/>
    <mergeCell ref="A80:A81"/>
    <mergeCell ref="A83:A84"/>
    <mergeCell ref="B108:C108"/>
    <mergeCell ref="E108:F108"/>
    <mergeCell ref="A39:A40"/>
    <mergeCell ref="A87:A88"/>
    <mergeCell ref="B122:C122"/>
    <mergeCell ref="E122:F122"/>
    <mergeCell ref="A124:B124"/>
    <mergeCell ref="B111:C111"/>
    <mergeCell ref="E111:F111"/>
    <mergeCell ref="B112:C112"/>
    <mergeCell ref="E112:F112"/>
    <mergeCell ref="B114:C114"/>
    <mergeCell ref="E114:F114"/>
  </mergeCells>
  <pageMargins left="1.3779527559055118" right="0.39370078740157483" top="0.98425196850393704" bottom="0.78740157480314965" header="0.31496062992125984" footer="0.31496062992125984"/>
  <pageSetup paperSize="9" scale="75" firstPageNumber="12" orientation="landscape" useFirstPageNumber="1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60"/>
  <sheetViews>
    <sheetView view="pageBreakPreview" zoomScaleNormal="100" zoomScaleSheetLayoutView="100" workbookViewId="0">
      <selection activeCell="A4" sqref="A4:G4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7" width="16.44140625" style="7" customWidth="1"/>
    <col min="8" max="8" width="18.6640625" style="7" bestFit="1" customWidth="1"/>
    <col min="9" max="10" width="13.6640625" style="7" bestFit="1" customWidth="1"/>
    <col min="11" max="11" width="14.33203125" style="7" bestFit="1" customWidth="1"/>
    <col min="12" max="16384" width="8.88671875" style="7"/>
  </cols>
  <sheetData>
    <row r="1" spans="1:11" ht="39" customHeight="1" x14ac:dyDescent="0.3">
      <c r="A1" s="6"/>
      <c r="E1" s="401"/>
      <c r="F1" s="401"/>
      <c r="G1" s="401"/>
    </row>
    <row r="2" spans="1:11" ht="40.049999999999997" customHeight="1" x14ac:dyDescent="0.3">
      <c r="A2" s="402" t="s">
        <v>332</v>
      </c>
      <c r="B2" s="402"/>
      <c r="C2" s="402"/>
      <c r="D2" s="402"/>
      <c r="E2" s="402"/>
      <c r="F2" s="402"/>
      <c r="G2" s="402"/>
    </row>
    <row r="3" spans="1:11" ht="17.55" x14ac:dyDescent="0.3">
      <c r="A3" s="112"/>
      <c r="B3" s="112"/>
      <c r="C3" s="112"/>
      <c r="D3" s="112"/>
      <c r="E3" s="112"/>
      <c r="F3" s="112"/>
      <c r="G3" s="112"/>
    </row>
    <row r="4" spans="1:11" ht="35.549999999999997" customHeight="1" x14ac:dyDescent="0.3">
      <c r="A4" s="402" t="s">
        <v>340</v>
      </c>
      <c r="B4" s="402"/>
      <c r="C4" s="402"/>
      <c r="D4" s="402"/>
      <c r="E4" s="402"/>
      <c r="F4" s="402"/>
      <c r="G4" s="402"/>
    </row>
    <row r="5" spans="1:11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11" ht="17.399999999999999" x14ac:dyDescent="0.3">
      <c r="A6" s="109"/>
    </row>
    <row r="7" spans="1:11" ht="18" x14ac:dyDescent="0.35">
      <c r="A7" s="9" t="s">
        <v>250</v>
      </c>
      <c r="B7" s="10">
        <v>120</v>
      </c>
      <c r="K7" s="85" t="s">
        <v>248</v>
      </c>
    </row>
    <row r="8" spans="1:11" ht="15" x14ac:dyDescent="0.3">
      <c r="A8" s="11"/>
      <c r="H8" s="7" t="s">
        <v>247</v>
      </c>
      <c r="I8" s="7" t="s">
        <v>252</v>
      </c>
      <c r="J8" s="7" t="s">
        <v>251</v>
      </c>
    </row>
    <row r="9" spans="1:11" ht="79.8" customHeight="1" x14ac:dyDescent="0.3">
      <c r="A9" s="110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  <c r="H9" s="50">
        <f>'платные на 2025-2026 год'!D8</f>
        <v>0</v>
      </c>
      <c r="I9" s="50">
        <f>F11+F20+F26+F32+D40+F48+F56+F64+F70+F78+F84+F92+F93+F94</f>
        <v>43900</v>
      </c>
      <c r="J9" s="50">
        <f>G113+F122+F130+F138+F146+F154+F162+F168+F177+F183+F204+F218+F225+F232+F241+F248+F255+F264+F266+F268+F270+F272+F282+F291+F301+F310+F311+F312+F313+F315+F323+F332+F339+F351+F358+E369+F379+F381+F389+F398+F408+F410+F412+F414+F416+F418+F422-F177</f>
        <v>43900</v>
      </c>
      <c r="K9" s="84">
        <f>H9+I9-J9</f>
        <v>0</v>
      </c>
    </row>
    <row r="10" spans="1:11" ht="18" x14ac:dyDescent="0.3">
      <c r="A10" s="110">
        <v>1</v>
      </c>
      <c r="B10" s="395">
        <v>2</v>
      </c>
      <c r="C10" s="395"/>
      <c r="D10" s="395">
        <v>3</v>
      </c>
      <c r="E10" s="395"/>
      <c r="F10" s="395">
        <v>4</v>
      </c>
      <c r="G10" s="395"/>
      <c r="H10" s="50"/>
      <c r="I10" s="50"/>
      <c r="J10" s="50"/>
      <c r="K10" s="50"/>
    </row>
    <row r="11" spans="1:11" ht="36" x14ac:dyDescent="0.3">
      <c r="A11" s="13" t="s">
        <v>167</v>
      </c>
      <c r="B11" s="395"/>
      <c r="C11" s="395"/>
      <c r="D11" s="395"/>
      <c r="E11" s="395"/>
      <c r="F11" s="398">
        <f>'платные на 2024 год '!D12</f>
        <v>0</v>
      </c>
      <c r="G11" s="398"/>
    </row>
    <row r="12" spans="1:11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11" ht="17.399999999999999" x14ac:dyDescent="0.3">
      <c r="A13" s="109"/>
    </row>
    <row r="14" spans="1:11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11" ht="17.399999999999999" x14ac:dyDescent="0.3">
      <c r="A15" s="112"/>
      <c r="B15" s="112"/>
      <c r="C15" s="112"/>
      <c r="D15" s="112"/>
      <c r="E15" s="112"/>
      <c r="F15" s="112"/>
      <c r="G15" s="112"/>
    </row>
    <row r="16" spans="1:11" ht="18" x14ac:dyDescent="0.35">
      <c r="A16" s="9" t="s">
        <v>250</v>
      </c>
      <c r="B16" s="10">
        <v>130</v>
      </c>
    </row>
    <row r="17" spans="1:11" ht="15" x14ac:dyDescent="0.3">
      <c r="A17" s="11"/>
    </row>
    <row r="18" spans="1:11" ht="55.95" customHeight="1" x14ac:dyDescent="0.3">
      <c r="A18" s="110" t="s">
        <v>84</v>
      </c>
      <c r="B18" s="395" t="s">
        <v>170</v>
      </c>
      <c r="C18" s="395"/>
      <c r="D18" s="395" t="s">
        <v>171</v>
      </c>
      <c r="E18" s="395"/>
      <c r="F18" s="395" t="s">
        <v>169</v>
      </c>
      <c r="G18" s="395"/>
    </row>
    <row r="19" spans="1:11" ht="18" x14ac:dyDescent="0.3">
      <c r="A19" s="110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11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v>0</v>
      </c>
      <c r="G20" s="398"/>
      <c r="H20" s="50"/>
      <c r="I20" s="50"/>
      <c r="J20" s="50"/>
      <c r="K20" s="50"/>
    </row>
    <row r="21" spans="1:11" ht="17.399999999999999" x14ac:dyDescent="0.3">
      <c r="A21" s="109"/>
    </row>
    <row r="22" spans="1:11" ht="18" x14ac:dyDescent="0.35">
      <c r="A22" s="9" t="s">
        <v>250</v>
      </c>
      <c r="B22" s="10">
        <v>130</v>
      </c>
    </row>
    <row r="23" spans="1:11" ht="15" x14ac:dyDescent="0.3">
      <c r="A23" s="11"/>
    </row>
    <row r="24" spans="1:11" ht="41.4" customHeight="1" x14ac:dyDescent="0.3">
      <c r="A24" s="110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11" ht="18" x14ac:dyDescent="0.3">
      <c r="A25" s="110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11" ht="72" x14ac:dyDescent="0.3">
      <c r="A26" s="13" t="s">
        <v>162</v>
      </c>
      <c r="B26" s="395"/>
      <c r="C26" s="395"/>
      <c r="D26" s="395"/>
      <c r="E26" s="395"/>
      <c r="F26" s="398">
        <f>'платные на 2025-2026 год'!D13</f>
        <v>43900</v>
      </c>
      <c r="G26" s="398"/>
    </row>
    <row r="27" spans="1:11" ht="17.399999999999999" x14ac:dyDescent="0.3">
      <c r="A27" s="109"/>
    </row>
    <row r="28" spans="1:11" ht="18" x14ac:dyDescent="0.35">
      <c r="A28" s="9" t="s">
        <v>250</v>
      </c>
      <c r="B28" s="10">
        <v>150</v>
      </c>
    </row>
    <row r="29" spans="1:11" ht="15" x14ac:dyDescent="0.3">
      <c r="A29" s="11"/>
    </row>
    <row r="30" spans="1:11" ht="42.6" customHeight="1" x14ac:dyDescent="0.3">
      <c r="A30" s="110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11" ht="18" x14ac:dyDescent="0.3">
      <c r="A31" s="110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11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f>'платные на 2025-2026 год'!D15</f>
        <v>0</v>
      </c>
      <c r="G32" s="398"/>
    </row>
    <row r="33" spans="1:7" ht="17.399999999999999" x14ac:dyDescent="0.3">
      <c r="A33" s="109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109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f>'платные на 2025-2026 год'!D14</f>
        <v>0</v>
      </c>
      <c r="E40" s="407"/>
      <c r="F40" s="407"/>
      <c r="G40" s="400"/>
    </row>
    <row r="41" spans="1:7" ht="17.399999999999999" x14ac:dyDescent="0.3">
      <c r="A41" s="109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112"/>
      <c r="B43" s="112"/>
      <c r="C43" s="112"/>
      <c r="D43" s="112"/>
      <c r="E43" s="112"/>
      <c r="F43" s="112"/>
      <c r="G43" s="112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110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110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f>'платные на 2025-2026 год'!D16</f>
        <v>0</v>
      </c>
      <c r="G48" s="398"/>
    </row>
    <row r="49" spans="1:7" ht="17.399999999999999" x14ac:dyDescent="0.3">
      <c r="A49" s="109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109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110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110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v>0</v>
      </c>
      <c r="G56" s="398"/>
    </row>
    <row r="57" spans="1:7" ht="17.399999999999999" x14ac:dyDescent="0.3">
      <c r="A57" s="109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109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110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110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f>'платные на 2025-2026 год'!D19</f>
        <v>0</v>
      </c>
      <c r="G64" s="398"/>
    </row>
    <row r="65" spans="1:7" ht="17.399999999999999" x14ac:dyDescent="0.3">
      <c r="A65" s="109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110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110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f>'платные на 2025-2026 год'!D20</f>
        <v>0</v>
      </c>
      <c r="G70" s="398"/>
    </row>
    <row r="71" spans="1:7" ht="18" x14ac:dyDescent="0.3">
      <c r="A71" s="15"/>
      <c r="B71" s="19"/>
      <c r="C71" s="19"/>
      <c r="D71" s="19"/>
      <c r="E71" s="19"/>
      <c r="F71" s="86"/>
      <c r="G71" s="86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43.2" customHeight="1" x14ac:dyDescent="0.3">
      <c r="A76" s="110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110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398">
        <f>'платные на 2025-2026 год'!D23</f>
        <v>0</v>
      </c>
      <c r="G78" s="398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39" customHeight="1" x14ac:dyDescent="0.3">
      <c r="A82" s="110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110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398">
        <f>'платные на 2025-2026 год'!D24</f>
        <v>0</v>
      </c>
      <c r="G84" s="398"/>
    </row>
    <row r="85" spans="1:7" ht="18" x14ac:dyDescent="0.3">
      <c r="A85" s="15"/>
      <c r="B85" s="19"/>
      <c r="C85" s="19"/>
      <c r="D85" s="19"/>
      <c r="E85" s="19"/>
      <c r="F85" s="19"/>
      <c r="G85" s="19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43.8" customHeight="1" x14ac:dyDescent="0.3">
      <c r="A90" s="110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10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07" t="s">
        <v>190</v>
      </c>
      <c r="B92" s="396" t="s">
        <v>115</v>
      </c>
      <c r="C92" s="397"/>
      <c r="D92" s="396" t="s">
        <v>115</v>
      </c>
      <c r="E92" s="397"/>
      <c r="F92" s="398">
        <f>'платные на 2025-2026 год'!D116</f>
        <v>0</v>
      </c>
      <c r="G92" s="395"/>
    </row>
    <row r="93" spans="1:7" ht="54" x14ac:dyDescent="0.3">
      <c r="A93" s="107" t="s">
        <v>191</v>
      </c>
      <c r="B93" s="396" t="s">
        <v>115</v>
      </c>
      <c r="C93" s="397"/>
      <c r="D93" s="396" t="s">
        <v>115</v>
      </c>
      <c r="E93" s="397"/>
      <c r="F93" s="398">
        <f>'платные на 2025-2026 год'!D117</f>
        <v>0</v>
      </c>
      <c r="G93" s="395"/>
    </row>
    <row r="94" spans="1:7" ht="54.6" thickBot="1" x14ac:dyDescent="0.35">
      <c r="A94" s="32" t="s">
        <v>192</v>
      </c>
      <c r="B94" s="396" t="s">
        <v>115</v>
      </c>
      <c r="C94" s="397"/>
      <c r="D94" s="396" t="s">
        <v>115</v>
      </c>
      <c r="E94" s="397"/>
      <c r="F94" s="398">
        <f>'платные на 2025-2026 год'!D118</f>
        <v>0</v>
      </c>
      <c r="G94" s="395"/>
    </row>
    <row r="95" spans="1:7" ht="18" x14ac:dyDescent="0.3">
      <c r="A95" s="15"/>
      <c r="B95" s="19"/>
      <c r="C95" s="19"/>
      <c r="D95" s="19"/>
      <c r="E95" s="19"/>
      <c r="F95" s="19"/>
      <c r="G95" s="19"/>
    </row>
    <row r="96" spans="1:7" ht="17.399999999999999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15" t="s">
        <v>84</v>
      </c>
      <c r="B98" s="395" t="s">
        <v>163</v>
      </c>
      <c r="C98" s="395"/>
    </row>
    <row r="99" spans="1:7" ht="18" x14ac:dyDescent="0.3">
      <c r="A99" s="215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19"/>
      <c r="G101" s="19"/>
    </row>
    <row r="102" spans="1:7" ht="48.6" customHeight="1" x14ac:dyDescent="0.3">
      <c r="A102" s="402" t="s">
        <v>316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395" t="s">
        <v>74</v>
      </c>
      <c r="B108" s="395" t="s">
        <v>75</v>
      </c>
      <c r="C108" s="395" t="s">
        <v>76</v>
      </c>
      <c r="D108" s="395"/>
      <c r="E108" s="395"/>
      <c r="F108" s="395"/>
      <c r="G108" s="395" t="s">
        <v>77</v>
      </c>
    </row>
    <row r="109" spans="1:7" ht="18" x14ac:dyDescent="0.3">
      <c r="A109" s="395"/>
      <c r="B109" s="395"/>
      <c r="C109" s="395" t="s">
        <v>78</v>
      </c>
      <c r="D109" s="395" t="s">
        <v>6</v>
      </c>
      <c r="E109" s="395"/>
      <c r="F109" s="395"/>
      <c r="G109" s="395"/>
    </row>
    <row r="110" spans="1:7" ht="72" x14ac:dyDescent="0.3">
      <c r="A110" s="395"/>
      <c r="B110" s="395"/>
      <c r="C110" s="395"/>
      <c r="D110" s="12" t="s">
        <v>79</v>
      </c>
      <c r="E110" s="12" t="s">
        <v>80</v>
      </c>
      <c r="F110" s="12" t="s">
        <v>81</v>
      </c>
      <c r="G110" s="395"/>
    </row>
    <row r="111" spans="1:7" ht="18" x14ac:dyDescent="0.3">
      <c r="A111" s="110">
        <v>1</v>
      </c>
      <c r="B111" s="110">
        <v>2</v>
      </c>
      <c r="C111" s="110">
        <v>3</v>
      </c>
      <c r="D111" s="110">
        <v>4</v>
      </c>
      <c r="E111" s="110">
        <v>4</v>
      </c>
      <c r="F111" s="110">
        <v>5</v>
      </c>
      <c r="G111" s="110">
        <v>7</v>
      </c>
    </row>
    <row r="112" spans="1:7" ht="18" x14ac:dyDescent="0.3">
      <c r="A112" s="110"/>
      <c r="B112" s="110"/>
      <c r="C112" s="111"/>
      <c r="D112" s="111"/>
      <c r="E112" s="111"/>
      <c r="F112" s="111"/>
      <c r="G112" s="111"/>
    </row>
    <row r="113" spans="1:7" ht="18" x14ac:dyDescent="0.3">
      <c r="A113" s="110" t="s">
        <v>144</v>
      </c>
      <c r="B113" s="110"/>
      <c r="C113" s="111"/>
      <c r="D113" s="111"/>
      <c r="E113" s="111"/>
      <c r="F113" s="111"/>
      <c r="G113" s="111">
        <f>'платные на 2025-2026 год'!D31+'платные на 2025-2026 год'!D73</f>
        <v>0</v>
      </c>
    </row>
    <row r="114" spans="1:7" ht="17.399999999999999" x14ac:dyDescent="0.3">
      <c r="A114" s="8"/>
    </row>
    <row r="115" spans="1:7" ht="17.399999999999999" x14ac:dyDescent="0.3">
      <c r="A115" s="408" t="s">
        <v>178</v>
      </c>
      <c r="B115" s="408"/>
      <c r="C115" s="408"/>
      <c r="D115" s="408"/>
      <c r="E115" s="408"/>
      <c r="F115" s="408"/>
      <c r="G115" s="408"/>
    </row>
    <row r="116" spans="1:7" ht="17.399999999999999" x14ac:dyDescent="0.3">
      <c r="A116" s="115"/>
      <c r="B116" s="115"/>
      <c r="C116" s="115"/>
      <c r="D116" s="115"/>
      <c r="E116" s="115"/>
      <c r="F116" s="115"/>
      <c r="G116" s="115"/>
    </row>
    <row r="117" spans="1:7" ht="18" x14ac:dyDescent="0.35">
      <c r="A117" s="9" t="s">
        <v>143</v>
      </c>
      <c r="B117" s="10" t="s">
        <v>298</v>
      </c>
    </row>
    <row r="118" spans="1:7" ht="15" x14ac:dyDescent="0.3">
      <c r="A118" s="11"/>
    </row>
    <row r="119" spans="1:7" ht="129" customHeight="1" x14ac:dyDescent="0.3">
      <c r="A119" s="395" t="s">
        <v>82</v>
      </c>
      <c r="B119" s="395" t="s">
        <v>239</v>
      </c>
      <c r="C119" s="395"/>
      <c r="D119" s="395" t="s">
        <v>182</v>
      </c>
      <c r="E119" s="395"/>
      <c r="F119" s="395" t="s">
        <v>83</v>
      </c>
      <c r="G119" s="395"/>
    </row>
    <row r="120" spans="1:7" ht="15" customHeight="1" x14ac:dyDescent="0.3">
      <c r="A120" s="395"/>
      <c r="B120" s="395"/>
      <c r="C120" s="395"/>
      <c r="D120" s="395"/>
      <c r="E120" s="395"/>
      <c r="F120" s="395"/>
      <c r="G120" s="395"/>
    </row>
    <row r="121" spans="1:7" ht="18" x14ac:dyDescent="0.3">
      <c r="A121" s="110">
        <v>1</v>
      </c>
      <c r="B121" s="395">
        <v>2</v>
      </c>
      <c r="C121" s="395"/>
      <c r="D121" s="395">
        <v>3</v>
      </c>
      <c r="E121" s="395"/>
      <c r="F121" s="395">
        <v>4</v>
      </c>
      <c r="G121" s="395"/>
    </row>
    <row r="122" spans="1:7" ht="18" x14ac:dyDescent="0.3">
      <c r="A122" s="13"/>
      <c r="B122" s="398">
        <f>'платные на 2025-2026 год'!D31+'платные на 2025-2026 год'!D33+'платные на 2025-2026 год'!D73</f>
        <v>0</v>
      </c>
      <c r="C122" s="398"/>
      <c r="D122" s="398">
        <f>G113</f>
        <v>0</v>
      </c>
      <c r="E122" s="398"/>
      <c r="F122" s="398">
        <f>B122-D122</f>
        <v>0</v>
      </c>
      <c r="G122" s="398"/>
    </row>
    <row r="123" spans="1:7" ht="17.399999999999999" x14ac:dyDescent="0.3">
      <c r="A123" s="8"/>
    </row>
    <row r="124" spans="1:7" ht="51" customHeight="1" x14ac:dyDescent="0.3">
      <c r="A124" s="409" t="s">
        <v>199</v>
      </c>
      <c r="B124" s="409"/>
      <c r="C124" s="409"/>
      <c r="D124" s="409"/>
      <c r="E124" s="409"/>
      <c r="F124" s="409"/>
      <c r="G124" s="409"/>
    </row>
    <row r="125" spans="1:7" ht="18" x14ac:dyDescent="0.3">
      <c r="A125" s="9"/>
    </row>
    <row r="126" spans="1:7" ht="18" x14ac:dyDescent="0.35">
      <c r="A126" s="9" t="s">
        <v>145</v>
      </c>
      <c r="B126" s="10">
        <v>112</v>
      </c>
    </row>
    <row r="127" spans="1:7" ht="15" x14ac:dyDescent="0.3">
      <c r="A127" s="11"/>
    </row>
    <row r="128" spans="1:7" ht="108.6" customHeight="1" x14ac:dyDescent="0.3">
      <c r="A128" s="110" t="s">
        <v>84</v>
      </c>
      <c r="B128" s="110" t="s">
        <v>85</v>
      </c>
      <c r="C128" s="395" t="s">
        <v>86</v>
      </c>
      <c r="D128" s="395"/>
      <c r="E128" s="110" t="s">
        <v>87</v>
      </c>
      <c r="F128" s="395" t="s">
        <v>88</v>
      </c>
      <c r="G128" s="395"/>
    </row>
    <row r="129" spans="1:7" ht="18" x14ac:dyDescent="0.3">
      <c r="A129" s="110">
        <v>1</v>
      </c>
      <c r="B129" s="110">
        <v>2</v>
      </c>
      <c r="C129" s="395">
        <v>3</v>
      </c>
      <c r="D129" s="395"/>
      <c r="E129" s="110">
        <v>4</v>
      </c>
      <c r="F129" s="395">
        <v>5</v>
      </c>
      <c r="G129" s="395"/>
    </row>
    <row r="130" spans="1:7" ht="18" x14ac:dyDescent="0.3">
      <c r="A130" s="13" t="s">
        <v>89</v>
      </c>
      <c r="B130" s="113"/>
      <c r="C130" s="395"/>
      <c r="D130" s="395"/>
      <c r="E130" s="14"/>
      <c r="F130" s="398">
        <f>'платные на 2025-2026 год'!D32</f>
        <v>0</v>
      </c>
      <c r="G130" s="398"/>
    </row>
    <row r="131" spans="1:7" ht="17.399999999999999" x14ac:dyDescent="0.3">
      <c r="A131" s="8"/>
    </row>
    <row r="132" spans="1:7" ht="33" customHeight="1" x14ac:dyDescent="0.3">
      <c r="A132" s="409" t="s">
        <v>222</v>
      </c>
      <c r="B132" s="409"/>
      <c r="C132" s="409"/>
      <c r="D132" s="409"/>
      <c r="E132" s="409"/>
      <c r="F132" s="409"/>
      <c r="G132" s="409"/>
    </row>
    <row r="133" spans="1:7" ht="18" x14ac:dyDescent="0.3">
      <c r="A133" s="9"/>
    </row>
    <row r="134" spans="1:7" ht="18" x14ac:dyDescent="0.35">
      <c r="A134" s="9" t="s">
        <v>145</v>
      </c>
      <c r="B134" s="10">
        <v>112</v>
      </c>
    </row>
    <row r="135" spans="1:7" ht="15" x14ac:dyDescent="0.3">
      <c r="A135" s="11"/>
    </row>
    <row r="136" spans="1:7" ht="36" x14ac:dyDescent="0.3">
      <c r="A136" s="110" t="s">
        <v>84</v>
      </c>
      <c r="B136" s="110" t="s">
        <v>223</v>
      </c>
      <c r="C136" s="396" t="s">
        <v>224</v>
      </c>
      <c r="D136" s="403"/>
      <c r="E136" s="397"/>
      <c r="F136" s="395" t="s">
        <v>92</v>
      </c>
      <c r="G136" s="395"/>
    </row>
    <row r="137" spans="1:7" ht="18" x14ac:dyDescent="0.3">
      <c r="A137" s="110">
        <v>1</v>
      </c>
      <c r="B137" s="110">
        <v>2</v>
      </c>
      <c r="C137" s="396">
        <v>3</v>
      </c>
      <c r="D137" s="403"/>
      <c r="E137" s="397"/>
      <c r="F137" s="395">
        <v>4</v>
      </c>
      <c r="G137" s="395"/>
    </row>
    <row r="138" spans="1:7" ht="18" x14ac:dyDescent="0.3">
      <c r="A138" s="13"/>
      <c r="B138" s="113"/>
      <c r="C138" s="396"/>
      <c r="D138" s="403"/>
      <c r="E138" s="397"/>
      <c r="F138" s="398">
        <f>'платные на 2025-2026 год'!D35</f>
        <v>0</v>
      </c>
      <c r="G138" s="398"/>
    </row>
    <row r="139" spans="1:7" ht="18" x14ac:dyDescent="0.3">
      <c r="A139" s="15"/>
      <c r="B139" s="16"/>
      <c r="C139" s="19"/>
      <c r="D139" s="19"/>
      <c r="E139" s="20"/>
      <c r="F139" s="19"/>
      <c r="G139" s="19"/>
    </row>
    <row r="140" spans="1:7" ht="38.4" customHeight="1" x14ac:dyDescent="0.3">
      <c r="A140" s="409" t="s">
        <v>200</v>
      </c>
      <c r="B140" s="409"/>
      <c r="C140" s="409"/>
      <c r="D140" s="409"/>
      <c r="E140" s="409"/>
      <c r="F140" s="409"/>
      <c r="G140" s="409"/>
    </row>
    <row r="141" spans="1:7" ht="18" x14ac:dyDescent="0.3">
      <c r="A141" s="9"/>
    </row>
    <row r="142" spans="1:7" ht="18" x14ac:dyDescent="0.35">
      <c r="A142" s="9" t="s">
        <v>143</v>
      </c>
      <c r="B142" s="10">
        <v>112</v>
      </c>
    </row>
    <row r="143" spans="1:7" ht="15" x14ac:dyDescent="0.3">
      <c r="A143" s="11"/>
    </row>
    <row r="144" spans="1:7" ht="72" x14ac:dyDescent="0.3">
      <c r="A144" s="395" t="s">
        <v>84</v>
      </c>
      <c r="B144" s="395"/>
      <c r="C144" s="110" t="s">
        <v>90</v>
      </c>
      <c r="D144" s="395" t="s">
        <v>91</v>
      </c>
      <c r="E144" s="395"/>
      <c r="F144" s="395" t="s">
        <v>92</v>
      </c>
      <c r="G144" s="395"/>
    </row>
    <row r="145" spans="1:7" ht="18" x14ac:dyDescent="0.3">
      <c r="A145" s="396">
        <v>1</v>
      </c>
      <c r="B145" s="397"/>
      <c r="C145" s="110">
        <v>2</v>
      </c>
      <c r="D145" s="396">
        <v>3</v>
      </c>
      <c r="E145" s="397"/>
      <c r="F145" s="396">
        <v>4</v>
      </c>
      <c r="G145" s="397"/>
    </row>
    <row r="146" spans="1:7" ht="18" x14ac:dyDescent="0.3">
      <c r="A146" s="396"/>
      <c r="B146" s="397"/>
      <c r="C146" s="110"/>
      <c r="D146" s="396"/>
      <c r="E146" s="397"/>
      <c r="F146" s="399">
        <f>'платные на 2025-2026 год'!D41</f>
        <v>0</v>
      </c>
      <c r="G146" s="400"/>
    </row>
    <row r="147" spans="1:7" ht="17.399999999999999" x14ac:dyDescent="0.3">
      <c r="A147" s="8"/>
    </row>
    <row r="148" spans="1:7" ht="36.6" customHeight="1" x14ac:dyDescent="0.3">
      <c r="A148" s="409" t="s">
        <v>201</v>
      </c>
      <c r="B148" s="409"/>
      <c r="C148" s="409"/>
      <c r="D148" s="409"/>
      <c r="E148" s="409"/>
      <c r="F148" s="409"/>
      <c r="G148" s="409"/>
    </row>
    <row r="149" spans="1:7" ht="17.399999999999999" x14ac:dyDescent="0.3">
      <c r="A149" s="114"/>
      <c r="B149" s="114"/>
      <c r="C149" s="114"/>
      <c r="D149" s="114"/>
      <c r="E149" s="114"/>
      <c r="F149" s="114"/>
      <c r="G149" s="114"/>
    </row>
    <row r="150" spans="1:7" ht="18" x14ac:dyDescent="0.35">
      <c r="A150" s="9" t="s">
        <v>145</v>
      </c>
      <c r="B150" s="10">
        <v>112</v>
      </c>
    </row>
    <row r="151" spans="1:7" ht="15" x14ac:dyDescent="0.3">
      <c r="A151" s="11"/>
    </row>
    <row r="152" spans="1:7" ht="108.6" customHeight="1" x14ac:dyDescent="0.3">
      <c r="A152" s="110" t="s">
        <v>84</v>
      </c>
      <c r="B152" s="110" t="s">
        <v>85</v>
      </c>
      <c r="C152" s="395" t="s">
        <v>86</v>
      </c>
      <c r="D152" s="395"/>
      <c r="E152" s="110" t="s">
        <v>87</v>
      </c>
      <c r="F152" s="395" t="s">
        <v>88</v>
      </c>
      <c r="G152" s="395"/>
    </row>
    <row r="153" spans="1:7" ht="18" x14ac:dyDescent="0.3">
      <c r="A153" s="110">
        <v>1</v>
      </c>
      <c r="B153" s="110">
        <v>2</v>
      </c>
      <c r="C153" s="395">
        <v>3</v>
      </c>
      <c r="D153" s="395"/>
      <c r="E153" s="110">
        <v>4</v>
      </c>
      <c r="F153" s="395">
        <v>5</v>
      </c>
      <c r="G153" s="395"/>
    </row>
    <row r="154" spans="1:7" ht="36" x14ac:dyDescent="0.3">
      <c r="A154" s="13" t="s">
        <v>93</v>
      </c>
      <c r="B154" s="113"/>
      <c r="C154" s="395"/>
      <c r="D154" s="395"/>
      <c r="E154" s="14"/>
      <c r="F154" s="398">
        <f>'платные на 2025-2026 год'!D56</f>
        <v>0</v>
      </c>
      <c r="G154" s="398"/>
    </row>
    <row r="155" spans="1:7" ht="17.399999999999999" x14ac:dyDescent="0.3">
      <c r="A155" s="8"/>
    </row>
    <row r="156" spans="1:7" ht="41.4" customHeight="1" x14ac:dyDescent="0.3">
      <c r="A156" s="409" t="s">
        <v>202</v>
      </c>
      <c r="B156" s="409"/>
      <c r="C156" s="409"/>
      <c r="D156" s="409"/>
      <c r="E156" s="409"/>
      <c r="F156" s="409"/>
      <c r="G156" s="409"/>
    </row>
    <row r="157" spans="1:7" ht="18" x14ac:dyDescent="0.3">
      <c r="A157" s="9"/>
    </row>
    <row r="158" spans="1:7" ht="18" x14ac:dyDescent="0.35">
      <c r="A158" s="9" t="s">
        <v>143</v>
      </c>
      <c r="B158" s="10">
        <v>113</v>
      </c>
    </row>
    <row r="159" spans="1:7" ht="15" x14ac:dyDescent="0.3">
      <c r="A159" s="11"/>
    </row>
    <row r="160" spans="1:7" ht="108.6" customHeight="1" x14ac:dyDescent="0.3">
      <c r="A160" s="110" t="s">
        <v>84</v>
      </c>
      <c r="B160" s="110" t="s">
        <v>94</v>
      </c>
      <c r="C160" s="395" t="s">
        <v>95</v>
      </c>
      <c r="D160" s="395"/>
      <c r="E160" s="110" t="s">
        <v>87</v>
      </c>
      <c r="F160" s="395" t="s">
        <v>88</v>
      </c>
      <c r="G160" s="395"/>
    </row>
    <row r="161" spans="1:7" ht="18" x14ac:dyDescent="0.35">
      <c r="A161" s="110">
        <v>1</v>
      </c>
      <c r="B161" s="110">
        <v>2</v>
      </c>
      <c r="C161" s="395">
        <v>3</v>
      </c>
      <c r="D161" s="395"/>
      <c r="E161" s="110">
        <v>4</v>
      </c>
      <c r="F161" s="410">
        <v>5</v>
      </c>
      <c r="G161" s="411"/>
    </row>
    <row r="162" spans="1:7" ht="90" x14ac:dyDescent="0.3">
      <c r="A162" s="13" t="s">
        <v>96</v>
      </c>
      <c r="B162" s="111"/>
      <c r="C162" s="398"/>
      <c r="D162" s="398"/>
      <c r="E162" s="83"/>
      <c r="F162" s="412">
        <f>'платные на 2025-2026 год'!D57</f>
        <v>0</v>
      </c>
      <c r="G162" s="413"/>
    </row>
    <row r="163" spans="1:7" ht="17.399999999999999" x14ac:dyDescent="0.3">
      <c r="A163" s="8"/>
    </row>
    <row r="164" spans="1:7" ht="18" x14ac:dyDescent="0.35">
      <c r="A164" s="9" t="s">
        <v>143</v>
      </c>
      <c r="B164" s="10">
        <v>119</v>
      </c>
    </row>
    <row r="165" spans="1:7" ht="15" x14ac:dyDescent="0.3">
      <c r="A165" s="11"/>
    </row>
    <row r="166" spans="1:7" ht="54" x14ac:dyDescent="0.3">
      <c r="A166" s="110" t="s">
        <v>84</v>
      </c>
      <c r="B166" s="110" t="s">
        <v>94</v>
      </c>
      <c r="C166" s="395" t="s">
        <v>95</v>
      </c>
      <c r="D166" s="395"/>
      <c r="E166" s="110" t="s">
        <v>87</v>
      </c>
      <c r="F166" s="395" t="s">
        <v>88</v>
      </c>
      <c r="G166" s="395"/>
    </row>
    <row r="167" spans="1:7" ht="18" x14ac:dyDescent="0.35">
      <c r="A167" s="110">
        <v>1</v>
      </c>
      <c r="B167" s="110">
        <v>2</v>
      </c>
      <c r="C167" s="395">
        <v>3</v>
      </c>
      <c r="D167" s="395"/>
      <c r="E167" s="110">
        <v>4</v>
      </c>
      <c r="F167" s="410">
        <v>5</v>
      </c>
      <c r="G167" s="411"/>
    </row>
    <row r="168" spans="1:7" ht="54" x14ac:dyDescent="0.3">
      <c r="A168" s="13" t="s">
        <v>155</v>
      </c>
      <c r="B168" s="111"/>
      <c r="C168" s="398"/>
      <c r="D168" s="398"/>
      <c r="E168" s="83"/>
      <c r="F168" s="412">
        <f>'платные на 2025-2026 год'!D58</f>
        <v>0</v>
      </c>
      <c r="G168" s="413"/>
    </row>
    <row r="169" spans="1:7" ht="18" x14ac:dyDescent="0.3">
      <c r="A169" s="13" t="s">
        <v>118</v>
      </c>
      <c r="B169" s="113"/>
      <c r="C169" s="396"/>
      <c r="D169" s="397"/>
      <c r="E169" s="14"/>
      <c r="F169" s="414"/>
      <c r="G169" s="415"/>
    </row>
    <row r="170" spans="1:7" ht="17.399999999999999" x14ac:dyDescent="0.3">
      <c r="A170" s="8"/>
    </row>
    <row r="171" spans="1:7" ht="36" customHeight="1" x14ac:dyDescent="0.3">
      <c r="A171" s="409" t="s">
        <v>203</v>
      </c>
      <c r="B171" s="409"/>
      <c r="C171" s="409"/>
      <c r="D171" s="409"/>
      <c r="E171" s="409"/>
      <c r="F171" s="409"/>
      <c r="G171" s="409"/>
    </row>
    <row r="172" spans="1:7" ht="17.399999999999999" x14ac:dyDescent="0.3">
      <c r="A172" s="114"/>
      <c r="B172" s="114"/>
      <c r="C172" s="114"/>
      <c r="D172" s="114"/>
      <c r="E172" s="114"/>
      <c r="F172" s="114"/>
      <c r="G172" s="114"/>
    </row>
    <row r="173" spans="1:7" ht="18" x14ac:dyDescent="0.35">
      <c r="A173" s="9" t="s">
        <v>143</v>
      </c>
      <c r="B173" s="10">
        <v>111</v>
      </c>
    </row>
    <row r="174" spans="1:7" ht="15" x14ac:dyDescent="0.3">
      <c r="A174" s="11"/>
    </row>
    <row r="175" spans="1:7" ht="72.599999999999994" customHeight="1" x14ac:dyDescent="0.3">
      <c r="A175" s="110" t="s">
        <v>84</v>
      </c>
      <c r="B175" s="395" t="s">
        <v>97</v>
      </c>
      <c r="C175" s="395"/>
      <c r="D175" s="395" t="s">
        <v>98</v>
      </c>
      <c r="E175" s="395"/>
      <c r="F175" s="395" t="s">
        <v>99</v>
      </c>
      <c r="G175" s="395"/>
    </row>
    <row r="176" spans="1:7" ht="18" x14ac:dyDescent="0.35">
      <c r="A176" s="110">
        <v>1</v>
      </c>
      <c r="B176" s="396">
        <v>2</v>
      </c>
      <c r="C176" s="397"/>
      <c r="D176" s="396">
        <v>3</v>
      </c>
      <c r="E176" s="397"/>
      <c r="F176" s="410">
        <v>4</v>
      </c>
      <c r="G176" s="411"/>
    </row>
    <row r="177" spans="1:7" ht="90" x14ac:dyDescent="0.3">
      <c r="A177" s="13" t="s">
        <v>100</v>
      </c>
      <c r="B177" s="396"/>
      <c r="C177" s="397"/>
      <c r="D177" s="396"/>
      <c r="E177" s="397"/>
      <c r="F177" s="412">
        <f>'платные на 2025-2026 год'!D73</f>
        <v>0</v>
      </c>
      <c r="G177" s="413"/>
    </row>
    <row r="178" spans="1:7" ht="18" x14ac:dyDescent="0.3">
      <c r="A178" s="15"/>
      <c r="B178" s="16"/>
      <c r="C178" s="16"/>
      <c r="D178" s="16"/>
      <c r="E178" s="16"/>
      <c r="F178" s="17"/>
      <c r="G178" s="17"/>
    </row>
    <row r="179" spans="1:7" ht="18" x14ac:dyDescent="0.35">
      <c r="A179" s="9" t="s">
        <v>143</v>
      </c>
      <c r="B179" s="10">
        <v>112</v>
      </c>
    </row>
    <row r="180" spans="1:7" ht="15" x14ac:dyDescent="0.3">
      <c r="A180" s="11"/>
    </row>
    <row r="181" spans="1:7" ht="72" x14ac:dyDescent="0.3">
      <c r="A181" s="110" t="s">
        <v>84</v>
      </c>
      <c r="B181" s="110" t="s">
        <v>97</v>
      </c>
      <c r="C181" s="110" t="s">
        <v>101</v>
      </c>
      <c r="D181" s="395" t="s">
        <v>102</v>
      </c>
      <c r="E181" s="395"/>
      <c r="F181" s="395" t="s">
        <v>88</v>
      </c>
      <c r="G181" s="395"/>
    </row>
    <row r="182" spans="1:7" ht="18" x14ac:dyDescent="0.3">
      <c r="A182" s="110">
        <v>1</v>
      </c>
      <c r="B182" s="110">
        <v>2</v>
      </c>
      <c r="C182" s="110">
        <v>3</v>
      </c>
      <c r="D182" s="395">
        <v>4</v>
      </c>
      <c r="E182" s="395"/>
      <c r="F182" s="395">
        <v>5</v>
      </c>
      <c r="G182" s="395"/>
    </row>
    <row r="183" spans="1:7" ht="36" x14ac:dyDescent="0.3">
      <c r="A183" s="13" t="s">
        <v>103</v>
      </c>
      <c r="B183" s="113"/>
      <c r="C183" s="110"/>
      <c r="D183" s="396"/>
      <c r="E183" s="397"/>
      <c r="F183" s="399">
        <f>'платные на 2025-2026 год'!D74</f>
        <v>0</v>
      </c>
      <c r="G183" s="400"/>
    </row>
    <row r="184" spans="1:7" ht="18" x14ac:dyDescent="0.3">
      <c r="A184" s="15"/>
      <c r="B184" s="16"/>
      <c r="C184" s="19"/>
      <c r="D184" s="19"/>
      <c r="E184" s="19"/>
      <c r="F184" s="86"/>
      <c r="G184" s="86"/>
    </row>
    <row r="185" spans="1:7" ht="18" x14ac:dyDescent="0.35">
      <c r="A185" s="9" t="s">
        <v>143</v>
      </c>
      <c r="B185" s="10">
        <v>119</v>
      </c>
    </row>
    <row r="186" spans="1:7" ht="15" x14ac:dyDescent="0.3">
      <c r="A186" s="11"/>
    </row>
    <row r="187" spans="1:7" ht="72" x14ac:dyDescent="0.3">
      <c r="A187" s="272" t="s">
        <v>84</v>
      </c>
      <c r="B187" s="272" t="s">
        <v>97</v>
      </c>
      <c r="C187" s="272" t="s">
        <v>101</v>
      </c>
      <c r="D187" s="395" t="s">
        <v>102</v>
      </c>
      <c r="E187" s="395"/>
      <c r="F187" s="395" t="s">
        <v>88</v>
      </c>
      <c r="G187" s="395"/>
    </row>
    <row r="188" spans="1:7" ht="18" x14ac:dyDescent="0.3">
      <c r="A188" s="272">
        <v>1</v>
      </c>
      <c r="B188" s="272">
        <v>2</v>
      </c>
      <c r="C188" s="272">
        <v>3</v>
      </c>
      <c r="D188" s="395">
        <v>4</v>
      </c>
      <c r="E188" s="395"/>
      <c r="F188" s="395">
        <v>5</v>
      </c>
      <c r="G188" s="395"/>
    </row>
    <row r="189" spans="1:7" ht="36" x14ac:dyDescent="0.3">
      <c r="A189" s="13" t="s">
        <v>103</v>
      </c>
      <c r="B189" s="273"/>
      <c r="C189" s="272"/>
      <c r="D189" s="396"/>
      <c r="E189" s="397"/>
      <c r="F189" s="399">
        <f>'платные на 2025-2026 год'!D75</f>
        <v>0</v>
      </c>
      <c r="G189" s="400"/>
    </row>
    <row r="190" spans="1:7" ht="17.399999999999999" x14ac:dyDescent="0.3">
      <c r="A190" s="8"/>
    </row>
    <row r="191" spans="1:7" ht="31.95" customHeight="1" x14ac:dyDescent="0.3">
      <c r="A191" s="408" t="s">
        <v>328</v>
      </c>
      <c r="B191" s="408"/>
      <c r="C191" s="408"/>
      <c r="D191" s="408"/>
      <c r="E191" s="408"/>
      <c r="F191" s="408"/>
      <c r="G191" s="408"/>
    </row>
    <row r="192" spans="1:7" ht="15.6" x14ac:dyDescent="0.3">
      <c r="A192" s="18"/>
    </row>
    <row r="193" spans="1:7" ht="18" x14ac:dyDescent="0.35">
      <c r="A193" s="9" t="s">
        <v>145</v>
      </c>
      <c r="B193" s="10">
        <v>119</v>
      </c>
    </row>
    <row r="194" spans="1:7" ht="15" x14ac:dyDescent="0.3">
      <c r="A194" s="11"/>
    </row>
    <row r="195" spans="1:7" ht="18" customHeight="1" x14ac:dyDescent="0.3">
      <c r="A195" s="283" t="s">
        <v>84</v>
      </c>
      <c r="B195" s="395" t="s">
        <v>104</v>
      </c>
      <c r="C195" s="395"/>
      <c r="D195" s="395" t="s">
        <v>105</v>
      </c>
      <c r="E195" s="395"/>
      <c r="F195" s="395" t="s">
        <v>106</v>
      </c>
      <c r="G195" s="395"/>
    </row>
    <row r="196" spans="1:7" ht="18" x14ac:dyDescent="0.3">
      <c r="A196" s="283">
        <v>1</v>
      </c>
      <c r="B196" s="396">
        <v>2</v>
      </c>
      <c r="C196" s="397"/>
      <c r="D196" s="396">
        <v>3</v>
      </c>
      <c r="E196" s="397"/>
      <c r="F196" s="396">
        <v>4</v>
      </c>
      <c r="G196" s="397"/>
    </row>
    <row r="197" spans="1:7" ht="18" x14ac:dyDescent="0.3">
      <c r="A197" s="13"/>
      <c r="B197" s="395"/>
      <c r="C197" s="395"/>
      <c r="D197" s="395"/>
      <c r="E197" s="395"/>
      <c r="F197" s="398">
        <f>'платные на 2025-2026 год'!D58</f>
        <v>0</v>
      </c>
      <c r="G197" s="398"/>
    </row>
    <row r="198" spans="1:7" ht="18" x14ac:dyDescent="0.3">
      <c r="A198" s="13" t="s">
        <v>154</v>
      </c>
      <c r="B198" s="395"/>
      <c r="C198" s="395"/>
      <c r="D198" s="395"/>
      <c r="E198" s="395"/>
      <c r="F198" s="398"/>
      <c r="G198" s="398"/>
    </row>
    <row r="199" spans="1:7" ht="15.6" x14ac:dyDescent="0.3">
      <c r="A199" s="18"/>
    </row>
    <row r="200" spans="1:7" ht="18" x14ac:dyDescent="0.35">
      <c r="A200" s="9" t="s">
        <v>145</v>
      </c>
      <c r="B200" s="10">
        <v>321</v>
      </c>
    </row>
    <row r="201" spans="1:7" ht="15" x14ac:dyDescent="0.3">
      <c r="A201" s="11"/>
    </row>
    <row r="202" spans="1:7" ht="72.599999999999994" customHeight="1" x14ac:dyDescent="0.3">
      <c r="A202" s="110" t="s">
        <v>84</v>
      </c>
      <c r="B202" s="395" t="s">
        <v>104</v>
      </c>
      <c r="C202" s="395"/>
      <c r="D202" s="395" t="s">
        <v>105</v>
      </c>
      <c r="E202" s="395"/>
      <c r="F202" s="395" t="s">
        <v>106</v>
      </c>
      <c r="G202" s="395"/>
    </row>
    <row r="203" spans="1:7" ht="18" x14ac:dyDescent="0.3">
      <c r="A203" s="110">
        <v>1</v>
      </c>
      <c r="B203" s="396">
        <v>2</v>
      </c>
      <c r="C203" s="397"/>
      <c r="D203" s="396">
        <v>3</v>
      </c>
      <c r="E203" s="397"/>
      <c r="F203" s="396">
        <v>4</v>
      </c>
      <c r="G203" s="397"/>
    </row>
    <row r="204" spans="1:7" ht="18" x14ac:dyDescent="0.3">
      <c r="A204" s="13"/>
      <c r="B204" s="395"/>
      <c r="C204" s="395"/>
      <c r="D204" s="395"/>
      <c r="E204" s="395"/>
      <c r="F204" s="398">
        <f>'платные на 2025-2026 год'!D70</f>
        <v>0</v>
      </c>
      <c r="G204" s="398"/>
    </row>
    <row r="205" spans="1:7" ht="18" x14ac:dyDescent="0.3">
      <c r="A205" s="13" t="s">
        <v>154</v>
      </c>
      <c r="B205" s="395"/>
      <c r="C205" s="395"/>
      <c r="D205" s="395"/>
      <c r="E205" s="395"/>
      <c r="F205" s="398"/>
      <c r="G205" s="398"/>
    </row>
    <row r="206" spans="1:7" ht="17.399999999999999" x14ac:dyDescent="0.3">
      <c r="A206" s="8"/>
    </row>
    <row r="207" spans="1:7" ht="18" x14ac:dyDescent="0.35">
      <c r="A207" s="9" t="s">
        <v>145</v>
      </c>
      <c r="B207" s="10">
        <v>323</v>
      </c>
    </row>
    <row r="208" spans="1:7" ht="15" x14ac:dyDescent="0.3">
      <c r="A208" s="11"/>
    </row>
    <row r="209" spans="1:7" ht="18" x14ac:dyDescent="0.3">
      <c r="A209" s="283" t="s">
        <v>84</v>
      </c>
      <c r="B209" s="395" t="s">
        <v>104</v>
      </c>
      <c r="C209" s="395"/>
      <c r="D209" s="395" t="s">
        <v>105</v>
      </c>
      <c r="E209" s="395"/>
      <c r="F209" s="395" t="s">
        <v>106</v>
      </c>
      <c r="G209" s="395"/>
    </row>
    <row r="210" spans="1:7" ht="18" x14ac:dyDescent="0.3">
      <c r="A210" s="283">
        <v>1</v>
      </c>
      <c r="B210" s="396">
        <v>2</v>
      </c>
      <c r="C210" s="397"/>
      <c r="D210" s="396">
        <v>3</v>
      </c>
      <c r="E210" s="397"/>
      <c r="F210" s="396">
        <v>4</v>
      </c>
      <c r="G210" s="397"/>
    </row>
    <row r="211" spans="1:7" ht="18" x14ac:dyDescent="0.3">
      <c r="A211" s="13"/>
      <c r="B211" s="395"/>
      <c r="C211" s="395"/>
      <c r="D211" s="395"/>
      <c r="E211" s="395"/>
      <c r="F211" s="398">
        <f>'платные на 2025-2026 год'!D77</f>
        <v>0</v>
      </c>
      <c r="G211" s="398"/>
    </row>
    <row r="212" spans="1:7" ht="18" x14ac:dyDescent="0.3">
      <c r="A212" s="13" t="s">
        <v>154</v>
      </c>
      <c r="B212" s="395"/>
      <c r="C212" s="395"/>
      <c r="D212" s="395"/>
      <c r="E212" s="395"/>
      <c r="F212" s="398"/>
      <c r="G212" s="398"/>
    </row>
    <row r="213" spans="1:7" ht="34.799999999999997" customHeight="1" x14ac:dyDescent="0.3">
      <c r="A213" s="409" t="s">
        <v>221</v>
      </c>
      <c r="B213" s="409"/>
      <c r="C213" s="409"/>
      <c r="D213" s="409"/>
      <c r="E213" s="409"/>
      <c r="F213" s="409"/>
      <c r="G213" s="409"/>
    </row>
    <row r="214" spans="1:7" ht="18" x14ac:dyDescent="0.35">
      <c r="A214" s="9" t="s">
        <v>143</v>
      </c>
      <c r="B214" s="10">
        <v>851</v>
      </c>
    </row>
    <row r="215" spans="1:7" ht="15" x14ac:dyDescent="0.3">
      <c r="A215" s="11"/>
    </row>
    <row r="216" spans="1:7" ht="126.6" customHeight="1" x14ac:dyDescent="0.3">
      <c r="A216" s="110" t="s">
        <v>84</v>
      </c>
      <c r="B216" s="395" t="s">
        <v>107</v>
      </c>
      <c r="C216" s="395"/>
      <c r="D216" s="395" t="s">
        <v>108</v>
      </c>
      <c r="E216" s="395"/>
      <c r="F216" s="395" t="s">
        <v>109</v>
      </c>
      <c r="G216" s="395"/>
    </row>
    <row r="217" spans="1:7" ht="18" x14ac:dyDescent="0.3">
      <c r="A217" s="110">
        <v>1</v>
      </c>
      <c r="B217" s="396">
        <v>2</v>
      </c>
      <c r="C217" s="397"/>
      <c r="D217" s="416">
        <v>3</v>
      </c>
      <c r="E217" s="417"/>
      <c r="F217" s="416">
        <v>4</v>
      </c>
      <c r="G217" s="417"/>
    </row>
    <row r="218" spans="1:7" ht="36" x14ac:dyDescent="0.3">
      <c r="A218" s="13" t="s">
        <v>110</v>
      </c>
      <c r="B218" s="416"/>
      <c r="C218" s="417"/>
      <c r="D218" s="416"/>
      <c r="E218" s="417"/>
      <c r="F218" s="418">
        <f>'платные на 2025-2026 год'!D80</f>
        <v>0</v>
      </c>
      <c r="G218" s="419"/>
    </row>
    <row r="219" spans="1:7" ht="36" x14ac:dyDescent="0.3">
      <c r="A219" s="13" t="s">
        <v>111</v>
      </c>
      <c r="B219" s="416"/>
      <c r="C219" s="417"/>
      <c r="D219" s="416"/>
      <c r="E219" s="417"/>
      <c r="F219" s="420"/>
      <c r="G219" s="421"/>
    </row>
    <row r="220" spans="1:7" ht="18" x14ac:dyDescent="0.3">
      <c r="A220" s="15"/>
      <c r="B220" s="16"/>
      <c r="C220" s="19"/>
      <c r="D220" s="20"/>
      <c r="E220" s="21"/>
      <c r="F220" s="21"/>
      <c r="G220" s="21"/>
    </row>
    <row r="221" spans="1:7" ht="18" x14ac:dyDescent="0.3">
      <c r="A221" s="9" t="s">
        <v>112</v>
      </c>
    </row>
    <row r="222" spans="1:7" ht="15" x14ac:dyDescent="0.3">
      <c r="A222" s="11"/>
    </row>
    <row r="223" spans="1:7" ht="36.6" customHeight="1" x14ac:dyDescent="0.3">
      <c r="A223" s="110" t="s">
        <v>84</v>
      </c>
      <c r="B223" s="395" t="s">
        <v>107</v>
      </c>
      <c r="C223" s="395"/>
      <c r="D223" s="395" t="s">
        <v>108</v>
      </c>
      <c r="E223" s="395"/>
      <c r="F223" s="395" t="s">
        <v>113</v>
      </c>
      <c r="G223" s="395"/>
    </row>
    <row r="224" spans="1:7" ht="18" x14ac:dyDescent="0.35">
      <c r="A224" s="110">
        <v>1</v>
      </c>
      <c r="B224" s="396">
        <v>2</v>
      </c>
      <c r="C224" s="397"/>
      <c r="D224" s="396">
        <v>3</v>
      </c>
      <c r="E224" s="397"/>
      <c r="F224" s="410">
        <v>4</v>
      </c>
      <c r="G224" s="411"/>
    </row>
    <row r="225" spans="1:7" ht="39" customHeight="1" x14ac:dyDescent="0.3">
      <c r="A225" s="13" t="s">
        <v>114</v>
      </c>
      <c r="B225" s="396" t="s">
        <v>115</v>
      </c>
      <c r="C225" s="397"/>
      <c r="D225" s="396" t="s">
        <v>115</v>
      </c>
      <c r="E225" s="397"/>
      <c r="F225" s="412">
        <f>'платные на 2025-2026 год'!D81</f>
        <v>0</v>
      </c>
      <c r="G225" s="422"/>
    </row>
    <row r="226" spans="1:7" ht="18" x14ac:dyDescent="0.3">
      <c r="A226" s="13" t="s">
        <v>116</v>
      </c>
      <c r="B226" s="416"/>
      <c r="C226" s="417"/>
      <c r="D226" s="416"/>
      <c r="E226" s="417"/>
      <c r="F226" s="416"/>
      <c r="G226" s="417"/>
    </row>
    <row r="227" spans="1:7" ht="18" x14ac:dyDescent="0.3">
      <c r="A227" s="9"/>
    </row>
    <row r="228" spans="1:7" ht="18" x14ac:dyDescent="0.3">
      <c r="A228" s="9" t="s">
        <v>117</v>
      </c>
    </row>
    <row r="229" spans="1:7" ht="15" x14ac:dyDescent="0.3">
      <c r="A229" s="11"/>
    </row>
    <row r="230" spans="1:7" ht="72.599999999999994" customHeight="1" x14ac:dyDescent="0.3">
      <c r="A230" s="110" t="s">
        <v>84</v>
      </c>
      <c r="B230" s="395" t="s">
        <v>107</v>
      </c>
      <c r="C230" s="395"/>
      <c r="D230" s="395" t="s">
        <v>108</v>
      </c>
      <c r="E230" s="395"/>
      <c r="F230" s="395" t="s">
        <v>113</v>
      </c>
      <c r="G230" s="395"/>
    </row>
    <row r="231" spans="1:7" ht="18" x14ac:dyDescent="0.35">
      <c r="A231" s="110">
        <v>1</v>
      </c>
      <c r="B231" s="396">
        <v>2</v>
      </c>
      <c r="C231" s="397"/>
      <c r="D231" s="396">
        <v>3</v>
      </c>
      <c r="E231" s="397"/>
      <c r="F231" s="410">
        <v>4</v>
      </c>
      <c r="G231" s="411"/>
    </row>
    <row r="232" spans="1:7" ht="49.05" customHeight="1" x14ac:dyDescent="0.3">
      <c r="A232" s="13" t="s">
        <v>153</v>
      </c>
      <c r="B232" s="396" t="s">
        <v>115</v>
      </c>
      <c r="C232" s="397"/>
      <c r="D232" s="396" t="s">
        <v>115</v>
      </c>
      <c r="E232" s="397"/>
      <c r="F232" s="412">
        <f>'платные на 2025-2026 год'!D82</f>
        <v>0</v>
      </c>
      <c r="G232" s="413"/>
    </row>
    <row r="233" spans="1:7" ht="15" customHeight="1" x14ac:dyDescent="0.3">
      <c r="A233" s="13" t="s">
        <v>116</v>
      </c>
      <c r="B233" s="416"/>
      <c r="C233" s="417"/>
      <c r="D233" s="416"/>
      <c r="E233" s="417"/>
      <c r="F233" s="423"/>
      <c r="G233" s="424"/>
    </row>
    <row r="234" spans="1:7" ht="17.399999999999999" x14ac:dyDescent="0.3">
      <c r="A234" s="8"/>
    </row>
    <row r="235" spans="1:7" ht="45" customHeight="1" x14ac:dyDescent="0.3">
      <c r="A235" s="409" t="s">
        <v>204</v>
      </c>
      <c r="B235" s="409"/>
      <c r="C235" s="409"/>
      <c r="D235" s="409"/>
      <c r="E235" s="409"/>
      <c r="F235" s="409"/>
      <c r="G235" s="409"/>
    </row>
    <row r="236" spans="1:7" ht="15.6" x14ac:dyDescent="0.3">
      <c r="A236" s="18"/>
    </row>
    <row r="237" spans="1:7" ht="18" x14ac:dyDescent="0.35">
      <c r="A237" s="9" t="s">
        <v>143</v>
      </c>
      <c r="B237" s="52" t="s">
        <v>205</v>
      </c>
      <c r="C237" s="51"/>
    </row>
    <row r="238" spans="1:7" ht="15" x14ac:dyDescent="0.3">
      <c r="A238" s="11"/>
    </row>
    <row r="239" spans="1:7" ht="67.95" customHeight="1" x14ac:dyDescent="0.3">
      <c r="A239" s="110" t="s">
        <v>84</v>
      </c>
      <c r="B239" s="395" t="s">
        <v>104</v>
      </c>
      <c r="C239" s="395"/>
      <c r="D239" s="395" t="s">
        <v>105</v>
      </c>
      <c r="E239" s="395"/>
      <c r="F239" s="395" t="s">
        <v>106</v>
      </c>
      <c r="G239" s="395"/>
    </row>
    <row r="240" spans="1:7" ht="18" x14ac:dyDescent="0.3">
      <c r="A240" s="110">
        <v>1</v>
      </c>
      <c r="B240" s="395">
        <v>2</v>
      </c>
      <c r="C240" s="395"/>
      <c r="D240" s="395">
        <v>3</v>
      </c>
      <c r="E240" s="395"/>
      <c r="F240" s="395">
        <v>4</v>
      </c>
      <c r="G240" s="395"/>
    </row>
    <row r="241" spans="1:7" ht="18" x14ac:dyDescent="0.3">
      <c r="A241" s="13"/>
      <c r="B241" s="425"/>
      <c r="C241" s="425"/>
      <c r="D241" s="425"/>
      <c r="E241" s="425"/>
      <c r="F241" s="426">
        <f>'платные на 2025-2026 год'!D88</f>
        <v>0</v>
      </c>
      <c r="G241" s="426"/>
    </row>
    <row r="242" spans="1:7" ht="18" x14ac:dyDescent="0.3">
      <c r="A242" s="13"/>
      <c r="B242" s="425"/>
      <c r="C242" s="425"/>
      <c r="D242" s="425"/>
      <c r="E242" s="425"/>
      <c r="F242" s="426"/>
      <c r="G242" s="426"/>
    </row>
    <row r="243" spans="1:7" ht="18" customHeight="1" x14ac:dyDescent="0.3">
      <c r="A243" s="8"/>
    </row>
    <row r="244" spans="1:7" ht="18" customHeight="1" x14ac:dyDescent="0.35">
      <c r="A244" s="9" t="s">
        <v>143</v>
      </c>
      <c r="B244" s="52" t="s">
        <v>206</v>
      </c>
      <c r="C244" s="51"/>
    </row>
    <row r="245" spans="1:7" ht="18" customHeight="1" x14ac:dyDescent="0.3">
      <c r="A245" s="11"/>
    </row>
    <row r="246" spans="1:7" ht="44.55" customHeight="1" x14ac:dyDescent="0.3">
      <c r="A246" s="110" t="s">
        <v>84</v>
      </c>
      <c r="B246" s="395" t="s">
        <v>104</v>
      </c>
      <c r="C246" s="395"/>
      <c r="D246" s="395" t="s">
        <v>105</v>
      </c>
      <c r="E246" s="395"/>
      <c r="F246" s="395" t="s">
        <v>106</v>
      </c>
      <c r="G246" s="395"/>
    </row>
    <row r="247" spans="1:7" ht="18" customHeight="1" x14ac:dyDescent="0.3">
      <c r="A247" s="110">
        <v>1</v>
      </c>
      <c r="B247" s="395">
        <v>2</v>
      </c>
      <c r="C247" s="395"/>
      <c r="D247" s="395">
        <v>3</v>
      </c>
      <c r="E247" s="395"/>
      <c r="F247" s="395">
        <v>4</v>
      </c>
      <c r="G247" s="395"/>
    </row>
    <row r="248" spans="1:7" ht="18" customHeight="1" x14ac:dyDescent="0.3">
      <c r="A248" s="13"/>
      <c r="B248" s="425"/>
      <c r="C248" s="425"/>
      <c r="D248" s="425"/>
      <c r="E248" s="425"/>
      <c r="F248" s="426">
        <f>'платные на 2025-2026 год'!D89</f>
        <v>0</v>
      </c>
      <c r="G248" s="426"/>
    </row>
    <row r="249" spans="1:7" ht="18" customHeight="1" x14ac:dyDescent="0.3">
      <c r="A249" s="13"/>
      <c r="B249" s="425"/>
      <c r="C249" s="425"/>
      <c r="D249" s="425"/>
      <c r="E249" s="425"/>
      <c r="F249" s="426"/>
      <c r="G249" s="426"/>
    </row>
    <row r="250" spans="1:7" ht="18" customHeight="1" x14ac:dyDescent="0.3">
      <c r="A250" s="8"/>
    </row>
    <row r="251" spans="1:7" ht="18" customHeight="1" x14ac:dyDescent="0.35">
      <c r="A251" s="9" t="s">
        <v>143</v>
      </c>
      <c r="B251" s="52" t="s">
        <v>207</v>
      </c>
      <c r="C251" s="51"/>
    </row>
    <row r="252" spans="1:7" ht="18" customHeight="1" x14ac:dyDescent="0.3">
      <c r="A252" s="11"/>
    </row>
    <row r="253" spans="1:7" ht="37.200000000000003" customHeight="1" x14ac:dyDescent="0.3">
      <c r="A253" s="110" t="s">
        <v>84</v>
      </c>
      <c r="B253" s="395" t="s">
        <v>104</v>
      </c>
      <c r="C253" s="395"/>
      <c r="D253" s="395" t="s">
        <v>105</v>
      </c>
      <c r="E253" s="395"/>
      <c r="F253" s="395" t="s">
        <v>106</v>
      </c>
      <c r="G253" s="395"/>
    </row>
    <row r="254" spans="1:7" ht="18" customHeight="1" x14ac:dyDescent="0.3">
      <c r="A254" s="110">
        <v>1</v>
      </c>
      <c r="B254" s="395">
        <v>2</v>
      </c>
      <c r="C254" s="395"/>
      <c r="D254" s="395">
        <v>3</v>
      </c>
      <c r="E254" s="395"/>
      <c r="F254" s="395">
        <v>4</v>
      </c>
      <c r="G254" s="395"/>
    </row>
    <row r="255" spans="1:7" ht="18" customHeight="1" x14ac:dyDescent="0.3">
      <c r="A255" s="13"/>
      <c r="B255" s="425"/>
      <c r="C255" s="425"/>
      <c r="D255" s="425"/>
      <c r="E255" s="425"/>
      <c r="F255" s="426">
        <f>'платные на 2025-2026 год'!D90</f>
        <v>0</v>
      </c>
      <c r="G255" s="426"/>
    </row>
    <row r="256" spans="1:7" ht="18" customHeight="1" x14ac:dyDescent="0.3">
      <c r="A256" s="13"/>
      <c r="B256" s="425"/>
      <c r="C256" s="425"/>
      <c r="D256" s="425"/>
      <c r="E256" s="425"/>
      <c r="F256" s="426"/>
      <c r="G256" s="426"/>
    </row>
    <row r="257" spans="1:7" ht="18" customHeight="1" x14ac:dyDescent="0.3">
      <c r="A257" s="15"/>
      <c r="B257" s="16"/>
      <c r="C257" s="16"/>
      <c r="D257" s="16"/>
      <c r="E257" s="16"/>
      <c r="F257" s="16"/>
      <c r="G257" s="16"/>
    </row>
    <row r="258" spans="1:7" ht="43.2" customHeight="1" x14ac:dyDescent="0.3">
      <c r="A258" s="409" t="s">
        <v>208</v>
      </c>
      <c r="B258" s="409"/>
      <c r="C258" s="409"/>
      <c r="D258" s="409"/>
      <c r="E258" s="409"/>
      <c r="F258" s="409"/>
      <c r="G258" s="409"/>
    </row>
    <row r="259" spans="1:7" ht="18" customHeight="1" x14ac:dyDescent="0.35">
      <c r="A259" s="9" t="s">
        <v>143</v>
      </c>
      <c r="B259" s="10">
        <v>853</v>
      </c>
    </row>
    <row r="260" spans="1:7" ht="18" customHeight="1" x14ac:dyDescent="0.3">
      <c r="A260" s="11"/>
    </row>
    <row r="261" spans="1:7" ht="54.6" customHeight="1" x14ac:dyDescent="0.3">
      <c r="A261" s="110" t="s">
        <v>84</v>
      </c>
      <c r="B261" s="395" t="s">
        <v>107</v>
      </c>
      <c r="C261" s="395"/>
      <c r="D261" s="395" t="s">
        <v>108</v>
      </c>
      <c r="E261" s="395"/>
      <c r="F261" s="395" t="s">
        <v>109</v>
      </c>
      <c r="G261" s="395"/>
    </row>
    <row r="262" spans="1:7" ht="18" customHeight="1" x14ac:dyDescent="0.3">
      <c r="A262" s="110">
        <v>1</v>
      </c>
      <c r="B262" s="395">
        <v>2</v>
      </c>
      <c r="C262" s="395"/>
      <c r="D262" s="395">
        <v>3</v>
      </c>
      <c r="E262" s="395"/>
      <c r="F262" s="395">
        <v>4</v>
      </c>
      <c r="G262" s="395"/>
    </row>
    <row r="263" spans="1:7" ht="18" customHeight="1" x14ac:dyDescent="0.3">
      <c r="A263" s="110"/>
      <c r="B263" s="396"/>
      <c r="C263" s="397"/>
      <c r="D263" s="396"/>
      <c r="E263" s="397"/>
      <c r="F263" s="396"/>
      <c r="G263" s="397"/>
    </row>
    <row r="264" spans="1:7" ht="18" customHeight="1" x14ac:dyDescent="0.3">
      <c r="A264" s="110" t="s">
        <v>240</v>
      </c>
      <c r="B264" s="396"/>
      <c r="C264" s="397"/>
      <c r="D264" s="396"/>
      <c r="E264" s="397"/>
      <c r="F264" s="399">
        <f>'платные на 2025-2026 год'!D83</f>
        <v>0</v>
      </c>
      <c r="G264" s="397"/>
    </row>
    <row r="265" spans="1:7" ht="18" customHeight="1" x14ac:dyDescent="0.3">
      <c r="A265" s="110"/>
      <c r="B265" s="396"/>
      <c r="C265" s="397"/>
      <c r="D265" s="396"/>
      <c r="E265" s="397"/>
      <c r="F265" s="396"/>
      <c r="G265" s="397"/>
    </row>
    <row r="266" spans="1:7" ht="18" customHeight="1" x14ac:dyDescent="0.3">
      <c r="A266" s="110" t="s">
        <v>241</v>
      </c>
      <c r="B266" s="396"/>
      <c r="C266" s="397"/>
      <c r="D266" s="396"/>
      <c r="E266" s="397"/>
      <c r="F266" s="399">
        <f>'платные на 2025-2026 год'!D84</f>
        <v>0</v>
      </c>
      <c r="G266" s="397"/>
    </row>
    <row r="267" spans="1:7" ht="18" customHeight="1" x14ac:dyDescent="0.3">
      <c r="A267" s="110"/>
      <c r="B267" s="396"/>
      <c r="C267" s="397"/>
      <c r="D267" s="396"/>
      <c r="E267" s="397"/>
      <c r="F267" s="396"/>
      <c r="G267" s="397"/>
    </row>
    <row r="268" spans="1:7" ht="18" customHeight="1" x14ac:dyDescent="0.3">
      <c r="A268" s="110" t="s">
        <v>242</v>
      </c>
      <c r="B268" s="396"/>
      <c r="C268" s="397"/>
      <c r="D268" s="396"/>
      <c r="E268" s="397"/>
      <c r="F268" s="399">
        <f>'платные на 2025-2026 год'!D85</f>
        <v>0</v>
      </c>
      <c r="G268" s="397"/>
    </row>
    <row r="269" spans="1:7" ht="18" customHeight="1" x14ac:dyDescent="0.3">
      <c r="A269" s="110"/>
      <c r="B269" s="396"/>
      <c r="C269" s="397"/>
      <c r="D269" s="396"/>
      <c r="E269" s="397"/>
      <c r="F269" s="396"/>
      <c r="G269" s="397"/>
    </row>
    <row r="270" spans="1:7" ht="18" customHeight="1" x14ac:dyDescent="0.3">
      <c r="A270" s="110" t="s">
        <v>243</v>
      </c>
      <c r="B270" s="396"/>
      <c r="C270" s="397"/>
      <c r="D270" s="396"/>
      <c r="E270" s="397"/>
      <c r="F270" s="399">
        <f>'платные на 2025-2026 год'!D92</f>
        <v>0</v>
      </c>
      <c r="G270" s="397"/>
    </row>
    <row r="271" spans="1:7" ht="18" customHeight="1" x14ac:dyDescent="0.3">
      <c r="A271" s="110"/>
      <c r="B271" s="396"/>
      <c r="C271" s="397"/>
      <c r="D271" s="396"/>
      <c r="E271" s="397"/>
      <c r="F271" s="396"/>
      <c r="G271" s="397"/>
    </row>
    <row r="272" spans="1:7" ht="18" customHeight="1" x14ac:dyDescent="0.3">
      <c r="A272" s="110" t="s">
        <v>244</v>
      </c>
      <c r="B272" s="396"/>
      <c r="C272" s="397"/>
      <c r="D272" s="396"/>
      <c r="E272" s="397"/>
      <c r="F272" s="399">
        <f>'платные на 2025-2026 год'!D97</f>
        <v>0</v>
      </c>
      <c r="G272" s="397"/>
    </row>
    <row r="273" spans="1:7" ht="18" customHeight="1" x14ac:dyDescent="0.3">
      <c r="A273" s="13"/>
      <c r="B273" s="425"/>
      <c r="C273" s="425"/>
      <c r="D273" s="425"/>
      <c r="E273" s="425"/>
      <c r="F273" s="426"/>
      <c r="G273" s="426"/>
    </row>
    <row r="274" spans="1:7" ht="18" customHeight="1" x14ac:dyDescent="0.3">
      <c r="A274" s="15"/>
      <c r="B274" s="16"/>
      <c r="C274" s="16"/>
      <c r="D274" s="16"/>
      <c r="E274" s="16"/>
      <c r="F274" s="16"/>
      <c r="G274" s="16"/>
    </row>
    <row r="275" spans="1:7" ht="28.95" customHeight="1" x14ac:dyDescent="0.3">
      <c r="A275" s="409" t="s">
        <v>209</v>
      </c>
      <c r="B275" s="409"/>
      <c r="C275" s="409"/>
      <c r="D275" s="409"/>
      <c r="E275" s="409"/>
      <c r="F275" s="409"/>
      <c r="G275" s="409"/>
    </row>
    <row r="276" spans="1:7" ht="41.4" customHeight="1" x14ac:dyDescent="0.3">
      <c r="A276" s="427" t="s">
        <v>210</v>
      </c>
      <c r="B276" s="427"/>
      <c r="C276" s="427"/>
      <c r="D276" s="427"/>
      <c r="E276" s="427"/>
      <c r="F276" s="427"/>
      <c r="G276" s="427"/>
    </row>
    <row r="277" spans="1:7" ht="17.399999999999999" x14ac:dyDescent="0.3">
      <c r="A277" s="117"/>
      <c r="B277" s="117"/>
      <c r="C277" s="117"/>
      <c r="D277" s="117"/>
      <c r="E277" s="117"/>
      <c r="F277" s="117"/>
      <c r="G277" s="117"/>
    </row>
    <row r="278" spans="1:7" ht="18" x14ac:dyDescent="0.3">
      <c r="A278" s="9" t="s">
        <v>143</v>
      </c>
      <c r="B278" s="19">
        <v>244</v>
      </c>
      <c r="C278" s="117"/>
      <c r="D278" s="117"/>
      <c r="E278" s="117"/>
      <c r="F278" s="117"/>
      <c r="G278" s="117"/>
    </row>
    <row r="279" spans="1:7" ht="17.399999999999999" x14ac:dyDescent="0.3">
      <c r="A279" s="22"/>
      <c r="B279" s="22"/>
      <c r="C279" s="22"/>
      <c r="D279" s="22"/>
      <c r="E279" s="22"/>
      <c r="F279" s="22"/>
      <c r="G279" s="22"/>
    </row>
    <row r="280" spans="1:7" ht="51.6" customHeight="1" x14ac:dyDescent="0.3">
      <c r="A280" s="110" t="s">
        <v>84</v>
      </c>
      <c r="B280" s="395" t="s">
        <v>158</v>
      </c>
      <c r="C280" s="395"/>
      <c r="D280" s="395" t="s">
        <v>120</v>
      </c>
      <c r="E280" s="395"/>
      <c r="F280" s="395" t="s">
        <v>159</v>
      </c>
      <c r="G280" s="395"/>
    </row>
    <row r="281" spans="1:7" ht="28.95" customHeight="1" x14ac:dyDescent="0.3">
      <c r="A281" s="110">
        <v>1</v>
      </c>
      <c r="B281" s="396">
        <v>2</v>
      </c>
      <c r="C281" s="397"/>
      <c r="D281" s="396">
        <v>3</v>
      </c>
      <c r="E281" s="397"/>
      <c r="F281" s="416">
        <v>4</v>
      </c>
      <c r="G281" s="417"/>
    </row>
    <row r="282" spans="1:7" ht="28.95" customHeight="1" x14ac:dyDescent="0.3">
      <c r="A282" s="13" t="s">
        <v>157</v>
      </c>
      <c r="B282" s="416"/>
      <c r="C282" s="417"/>
      <c r="D282" s="416"/>
      <c r="E282" s="417"/>
      <c r="F282" s="423">
        <f>'платные на 2025-2026 год'!D36</f>
        <v>0</v>
      </c>
      <c r="G282" s="424"/>
    </row>
    <row r="283" spans="1:7" ht="28.95" customHeight="1" x14ac:dyDescent="0.3">
      <c r="A283" s="13" t="s">
        <v>118</v>
      </c>
      <c r="B283" s="416"/>
      <c r="C283" s="417"/>
      <c r="D283" s="416"/>
      <c r="E283" s="417"/>
      <c r="F283" s="423"/>
      <c r="G283" s="424"/>
    </row>
    <row r="284" spans="1:7" ht="17.399999999999999" x14ac:dyDescent="0.3">
      <c r="A284" s="114"/>
      <c r="B284" s="114"/>
      <c r="C284" s="114"/>
      <c r="D284" s="114"/>
      <c r="E284" s="114"/>
      <c r="F284" s="114"/>
      <c r="G284" s="114"/>
    </row>
    <row r="285" spans="1:7" ht="24.6" customHeight="1" x14ac:dyDescent="0.3">
      <c r="A285" s="408" t="s">
        <v>211</v>
      </c>
      <c r="B285" s="408"/>
      <c r="C285" s="408"/>
      <c r="D285" s="408"/>
      <c r="E285" s="408"/>
      <c r="F285" s="408"/>
      <c r="G285" s="408"/>
    </row>
    <row r="286" spans="1:7" ht="18" x14ac:dyDescent="0.3">
      <c r="A286" s="9"/>
    </row>
    <row r="287" spans="1:7" ht="18" x14ac:dyDescent="0.35">
      <c r="A287" s="9" t="s">
        <v>143</v>
      </c>
      <c r="B287" s="10">
        <v>244</v>
      </c>
    </row>
    <row r="288" spans="1:7" ht="17.399999999999999" x14ac:dyDescent="0.3">
      <c r="A288" s="8"/>
    </row>
    <row r="289" spans="1:7" ht="72.599999999999994" customHeight="1" x14ac:dyDescent="0.3">
      <c r="A289" s="110" t="s">
        <v>84</v>
      </c>
      <c r="B289" s="395" t="s">
        <v>119</v>
      </c>
      <c r="C289" s="395"/>
      <c r="D289" s="395" t="s">
        <v>120</v>
      </c>
      <c r="E289" s="395"/>
      <c r="F289" s="395" t="s">
        <v>183</v>
      </c>
      <c r="G289" s="395"/>
    </row>
    <row r="290" spans="1:7" ht="18" x14ac:dyDescent="0.3">
      <c r="A290" s="110">
        <v>1</v>
      </c>
      <c r="B290" s="396">
        <v>2</v>
      </c>
      <c r="C290" s="397"/>
      <c r="D290" s="396">
        <v>3</v>
      </c>
      <c r="E290" s="397"/>
      <c r="F290" s="416">
        <v>4</v>
      </c>
      <c r="G290" s="417"/>
    </row>
    <row r="291" spans="1:7" ht="18" x14ac:dyDescent="0.3">
      <c r="A291" s="13" t="s">
        <v>121</v>
      </c>
      <c r="B291" s="416"/>
      <c r="C291" s="417"/>
      <c r="D291" s="416"/>
      <c r="E291" s="417"/>
      <c r="F291" s="423">
        <f>'платные на 2025-2026 год'!D39</f>
        <v>0</v>
      </c>
      <c r="G291" s="424"/>
    </row>
    <row r="292" spans="1:7" ht="18" x14ac:dyDescent="0.3">
      <c r="A292" s="13" t="s">
        <v>122</v>
      </c>
      <c r="B292" s="416"/>
      <c r="C292" s="417"/>
      <c r="D292" s="416"/>
      <c r="E292" s="417"/>
      <c r="F292" s="423"/>
      <c r="G292" s="424"/>
    </row>
    <row r="293" spans="1:7" ht="18" x14ac:dyDescent="0.3">
      <c r="A293" s="13" t="s">
        <v>118</v>
      </c>
      <c r="B293" s="416"/>
      <c r="C293" s="417"/>
      <c r="D293" s="416"/>
      <c r="E293" s="417"/>
      <c r="F293" s="423"/>
      <c r="G293" s="424"/>
    </row>
    <row r="294" spans="1:7" ht="15" x14ac:dyDescent="0.3">
      <c r="A294" s="23"/>
    </row>
    <row r="295" spans="1:7" ht="17.399999999999999" x14ac:dyDescent="0.3">
      <c r="A295" s="408" t="s">
        <v>212</v>
      </c>
      <c r="B295" s="408"/>
      <c r="C295" s="408"/>
      <c r="D295" s="408"/>
      <c r="E295" s="408"/>
      <c r="F295" s="408"/>
      <c r="G295" s="408"/>
    </row>
    <row r="296" spans="1:7" ht="18" x14ac:dyDescent="0.3">
      <c r="A296" s="9"/>
    </row>
    <row r="297" spans="1:7" ht="18" x14ac:dyDescent="0.35">
      <c r="A297" s="9" t="s">
        <v>143</v>
      </c>
      <c r="B297" s="10">
        <v>244</v>
      </c>
    </row>
    <row r="298" spans="1:7" ht="17.399999999999999" x14ac:dyDescent="0.3">
      <c r="A298" s="8"/>
    </row>
    <row r="299" spans="1:7" ht="54.6" customHeight="1" x14ac:dyDescent="0.3">
      <c r="A299" s="110" t="s">
        <v>84</v>
      </c>
      <c r="B299" s="395" t="s">
        <v>123</v>
      </c>
      <c r="C299" s="395"/>
      <c r="D299" s="395" t="s">
        <v>91</v>
      </c>
      <c r="E299" s="395"/>
      <c r="F299" s="395" t="s">
        <v>183</v>
      </c>
      <c r="G299" s="395"/>
    </row>
    <row r="300" spans="1:7" ht="18" x14ac:dyDescent="0.3">
      <c r="A300" s="110">
        <v>1</v>
      </c>
      <c r="B300" s="396">
        <v>2</v>
      </c>
      <c r="C300" s="397"/>
      <c r="D300" s="396">
        <v>3</v>
      </c>
      <c r="E300" s="397"/>
      <c r="F300" s="396">
        <v>4</v>
      </c>
      <c r="G300" s="397"/>
    </row>
    <row r="301" spans="1:7" ht="18" x14ac:dyDescent="0.3">
      <c r="A301" s="13"/>
      <c r="B301" s="396"/>
      <c r="C301" s="397"/>
      <c r="D301" s="396"/>
      <c r="E301" s="397"/>
      <c r="F301" s="399">
        <f>'платные на 2025-2026 год'!D42</f>
        <v>0</v>
      </c>
      <c r="G301" s="400"/>
    </row>
    <row r="302" spans="1:7" ht="18" x14ac:dyDescent="0.3">
      <c r="A302" s="13" t="s">
        <v>118</v>
      </c>
      <c r="B302" s="396"/>
      <c r="C302" s="397"/>
      <c r="D302" s="396"/>
      <c r="E302" s="397"/>
      <c r="F302" s="399"/>
      <c r="G302" s="400"/>
    </row>
    <row r="303" spans="1:7" ht="17.399999999999999" x14ac:dyDescent="0.3">
      <c r="A303" s="8"/>
    </row>
    <row r="304" spans="1:7" ht="17.399999999999999" x14ac:dyDescent="0.3">
      <c r="A304" s="408" t="s">
        <v>213</v>
      </c>
      <c r="B304" s="408"/>
      <c r="C304" s="408"/>
      <c r="D304" s="408"/>
      <c r="E304" s="408"/>
      <c r="F304" s="408"/>
      <c r="G304" s="408"/>
    </row>
    <row r="305" spans="1:7" ht="18" x14ac:dyDescent="0.3">
      <c r="A305" s="9"/>
    </row>
    <row r="306" spans="1:7" ht="18" x14ac:dyDescent="0.35">
      <c r="A306" s="9" t="s">
        <v>143</v>
      </c>
      <c r="B306" s="10" t="s">
        <v>303</v>
      </c>
    </row>
    <row r="307" spans="1:7" ht="17.399999999999999" x14ac:dyDescent="0.3">
      <c r="A307" s="8"/>
    </row>
    <row r="308" spans="1:7" ht="54.6" customHeight="1" x14ac:dyDescent="0.3">
      <c r="A308" s="110" t="s">
        <v>84</v>
      </c>
      <c r="B308" s="395" t="s">
        <v>124</v>
      </c>
      <c r="C308" s="395"/>
      <c r="D308" s="395" t="s">
        <v>125</v>
      </c>
      <c r="E308" s="395"/>
      <c r="F308" s="395" t="s">
        <v>92</v>
      </c>
      <c r="G308" s="395"/>
    </row>
    <row r="309" spans="1:7" ht="18" x14ac:dyDescent="0.3">
      <c r="A309" s="110">
        <v>1</v>
      </c>
      <c r="B309" s="396">
        <v>2</v>
      </c>
      <c r="C309" s="397"/>
      <c r="D309" s="396">
        <v>3</v>
      </c>
      <c r="E309" s="397"/>
      <c r="F309" s="396">
        <v>4</v>
      </c>
      <c r="G309" s="397"/>
    </row>
    <row r="310" spans="1:7" ht="54" x14ac:dyDescent="0.3">
      <c r="A310" s="13" t="s">
        <v>18</v>
      </c>
      <c r="B310" s="396"/>
      <c r="C310" s="397"/>
      <c r="D310" s="396"/>
      <c r="E310" s="397"/>
      <c r="F310" s="399">
        <f>'платные на 2025-2026 год'!D45</f>
        <v>0</v>
      </c>
      <c r="G310" s="400"/>
    </row>
    <row r="311" spans="1:7" ht="36" x14ac:dyDescent="0.3">
      <c r="A311" s="13" t="s">
        <v>19</v>
      </c>
      <c r="B311" s="396"/>
      <c r="C311" s="397"/>
      <c r="D311" s="396"/>
      <c r="E311" s="397"/>
      <c r="F311" s="399">
        <f>'платные на 2025-2026 год'!D46</f>
        <v>0</v>
      </c>
      <c r="G311" s="400"/>
    </row>
    <row r="312" spans="1:7" ht="72" x14ac:dyDescent="0.3">
      <c r="A312" s="13" t="s">
        <v>20</v>
      </c>
      <c r="B312" s="396"/>
      <c r="C312" s="397"/>
      <c r="D312" s="396"/>
      <c r="E312" s="397"/>
      <c r="F312" s="399">
        <f>'платные на 2025-2026 год'!D47</f>
        <v>2000</v>
      </c>
      <c r="G312" s="400"/>
    </row>
    <row r="313" spans="1:7" ht="72" x14ac:dyDescent="0.3">
      <c r="A313" s="13" t="s">
        <v>21</v>
      </c>
      <c r="B313" s="396"/>
      <c r="C313" s="397"/>
      <c r="D313" s="396"/>
      <c r="E313" s="397"/>
      <c r="F313" s="399">
        <f>'платные на 2025-2026 год'!D48</f>
        <v>0</v>
      </c>
      <c r="G313" s="400"/>
    </row>
    <row r="314" spans="1:7" ht="54" x14ac:dyDescent="0.3">
      <c r="A314" s="24" t="s">
        <v>22</v>
      </c>
      <c r="B314" s="396"/>
      <c r="C314" s="397"/>
      <c r="D314" s="396"/>
      <c r="E314" s="397"/>
      <c r="F314" s="399">
        <f>'платные на 2025-2026 год'!D49</f>
        <v>0</v>
      </c>
      <c r="G314" s="400"/>
    </row>
    <row r="315" spans="1:7" ht="54" x14ac:dyDescent="0.3">
      <c r="A315" s="24" t="s">
        <v>306</v>
      </c>
      <c r="B315" s="396"/>
      <c r="C315" s="397"/>
      <c r="D315" s="396"/>
      <c r="E315" s="397"/>
      <c r="F315" s="399">
        <f>'платные на 2025-2026 год'!D50</f>
        <v>0</v>
      </c>
      <c r="G315" s="400"/>
    </row>
    <row r="316" spans="1:7" ht="18" x14ac:dyDescent="0.3">
      <c r="A316" s="25"/>
      <c r="B316" s="26"/>
      <c r="C316" s="26"/>
      <c r="D316" s="26"/>
      <c r="E316" s="26"/>
      <c r="F316" s="26"/>
      <c r="G316" s="26"/>
    </row>
    <row r="317" spans="1:7" ht="17.399999999999999" x14ac:dyDescent="0.3">
      <c r="A317" s="428" t="s">
        <v>214</v>
      </c>
      <c r="B317" s="428"/>
      <c r="C317" s="428"/>
      <c r="D317" s="428"/>
      <c r="E317" s="428"/>
      <c r="F317" s="428"/>
      <c r="G317" s="428"/>
    </row>
    <row r="318" spans="1:7" ht="17.399999999999999" x14ac:dyDescent="0.3">
      <c r="A318" s="118"/>
      <c r="B318" s="118"/>
      <c r="C318" s="118"/>
      <c r="D318" s="118"/>
      <c r="E318" s="118"/>
      <c r="F318" s="118"/>
      <c r="G318" s="118"/>
    </row>
    <row r="319" spans="1:7" ht="18" x14ac:dyDescent="0.35">
      <c r="A319" s="9" t="s">
        <v>143</v>
      </c>
      <c r="B319" s="10">
        <v>244</v>
      </c>
    </row>
    <row r="320" spans="1:7" ht="17.399999999999999" x14ac:dyDescent="0.3">
      <c r="A320" s="8"/>
    </row>
    <row r="321" spans="1:7" ht="49.05" customHeight="1" x14ac:dyDescent="0.3">
      <c r="A321" s="110" t="s">
        <v>84</v>
      </c>
      <c r="B321" s="395" t="s">
        <v>126</v>
      </c>
      <c r="C321" s="395"/>
      <c r="D321" s="395" t="s">
        <v>146</v>
      </c>
      <c r="E321" s="395"/>
      <c r="F321" s="395" t="s">
        <v>127</v>
      </c>
      <c r="G321" s="395"/>
    </row>
    <row r="322" spans="1:7" ht="18" x14ac:dyDescent="0.3">
      <c r="A322" s="110">
        <v>1</v>
      </c>
      <c r="B322" s="396">
        <v>2</v>
      </c>
      <c r="C322" s="397"/>
      <c r="D322" s="396">
        <v>3</v>
      </c>
      <c r="E322" s="397"/>
      <c r="F322" s="396">
        <v>4</v>
      </c>
      <c r="G322" s="397"/>
    </row>
    <row r="323" spans="1:7" ht="36" x14ac:dyDescent="0.3">
      <c r="A323" s="13" t="s">
        <v>128</v>
      </c>
      <c r="B323" s="396"/>
      <c r="C323" s="397"/>
      <c r="D323" s="396"/>
      <c r="E323" s="397"/>
      <c r="F323" s="399">
        <f>'платные на 2025-2026 год'!D51</f>
        <v>0</v>
      </c>
      <c r="G323" s="400"/>
    </row>
    <row r="324" spans="1:7" ht="18" x14ac:dyDescent="0.3">
      <c r="A324" s="13" t="s">
        <v>116</v>
      </c>
      <c r="B324" s="396"/>
      <c r="C324" s="397"/>
      <c r="D324" s="396"/>
      <c r="E324" s="397"/>
      <c r="F324" s="399"/>
      <c r="G324" s="400"/>
    </row>
    <row r="325" spans="1:7" ht="18" x14ac:dyDescent="0.3">
      <c r="A325" s="27"/>
      <c r="B325" s="26"/>
      <c r="C325" s="26"/>
      <c r="D325" s="26"/>
      <c r="E325" s="26"/>
      <c r="F325" s="26"/>
      <c r="G325" s="26"/>
    </row>
    <row r="326" spans="1:7" ht="39" customHeight="1" x14ac:dyDescent="0.3">
      <c r="A326" s="427" t="s">
        <v>215</v>
      </c>
      <c r="B326" s="427"/>
      <c r="C326" s="427"/>
      <c r="D326" s="427"/>
      <c r="E326" s="427"/>
      <c r="F326" s="427"/>
      <c r="G326" s="427"/>
    </row>
    <row r="327" spans="1:7" ht="18" x14ac:dyDescent="0.3">
      <c r="A327" s="9"/>
    </row>
    <row r="328" spans="1:7" ht="18" x14ac:dyDescent="0.35">
      <c r="A328" s="9" t="s">
        <v>143</v>
      </c>
      <c r="B328" s="10">
        <v>243</v>
      </c>
    </row>
    <row r="329" spans="1:7" ht="17.399999999999999" x14ac:dyDescent="0.3">
      <c r="A329" s="8"/>
    </row>
    <row r="330" spans="1:7" ht="39.6" customHeight="1" x14ac:dyDescent="0.3">
      <c r="A330" s="395" t="s">
        <v>84</v>
      </c>
      <c r="B330" s="395"/>
      <c r="C330" s="395"/>
      <c r="D330" s="395" t="s">
        <v>129</v>
      </c>
      <c r="E330" s="395"/>
      <c r="F330" s="395" t="s">
        <v>130</v>
      </c>
      <c r="G330" s="395"/>
    </row>
    <row r="331" spans="1:7" ht="18" x14ac:dyDescent="0.35">
      <c r="A331" s="395">
        <v>1</v>
      </c>
      <c r="B331" s="395"/>
      <c r="C331" s="395"/>
      <c r="D331" s="410">
        <v>2</v>
      </c>
      <c r="E331" s="411"/>
      <c r="F331" s="410">
        <v>3</v>
      </c>
      <c r="G331" s="411"/>
    </row>
    <row r="332" spans="1:7" ht="43.2" customHeight="1" x14ac:dyDescent="0.3">
      <c r="A332" s="429" t="s">
        <v>161</v>
      </c>
      <c r="B332" s="429"/>
      <c r="C332" s="429"/>
      <c r="D332" s="430"/>
      <c r="E332" s="431"/>
      <c r="F332" s="412">
        <f>'платные на 2025-2026 год'!D53</f>
        <v>0</v>
      </c>
      <c r="G332" s="413"/>
    </row>
    <row r="333" spans="1:7" ht="18" x14ac:dyDescent="0.3">
      <c r="A333" s="404" t="s">
        <v>118</v>
      </c>
      <c r="B333" s="405"/>
      <c r="C333" s="406"/>
      <c r="D333" s="430"/>
      <c r="E333" s="431"/>
      <c r="F333" s="414"/>
      <c r="G333" s="415"/>
    </row>
    <row r="334" spans="1:7" ht="18" x14ac:dyDescent="0.3">
      <c r="A334" s="28"/>
      <c r="B334" s="28"/>
      <c r="C334" s="28"/>
      <c r="D334" s="17"/>
      <c r="E334" s="17"/>
      <c r="F334" s="17"/>
      <c r="G334" s="17"/>
    </row>
    <row r="335" spans="1:7" ht="18" x14ac:dyDescent="0.35">
      <c r="A335" s="9" t="s">
        <v>143</v>
      </c>
      <c r="B335" s="10">
        <v>244</v>
      </c>
    </row>
    <row r="336" spans="1:7" ht="17.399999999999999" x14ac:dyDescent="0.3">
      <c r="A336" s="8"/>
    </row>
    <row r="337" spans="1:7" ht="43.8" customHeight="1" x14ac:dyDescent="0.3">
      <c r="A337" s="395" t="s">
        <v>84</v>
      </c>
      <c r="B337" s="395"/>
      <c r="C337" s="395"/>
      <c r="D337" s="395" t="s">
        <v>129</v>
      </c>
      <c r="E337" s="395"/>
      <c r="F337" s="395" t="s">
        <v>130</v>
      </c>
      <c r="G337" s="395"/>
    </row>
    <row r="338" spans="1:7" ht="18" x14ac:dyDescent="0.35">
      <c r="A338" s="395">
        <v>1</v>
      </c>
      <c r="B338" s="395"/>
      <c r="C338" s="395"/>
      <c r="D338" s="410">
        <v>2</v>
      </c>
      <c r="E338" s="411"/>
      <c r="F338" s="410">
        <v>3</v>
      </c>
      <c r="G338" s="411"/>
    </row>
    <row r="339" spans="1:7" ht="34.200000000000003" customHeight="1" x14ac:dyDescent="0.3">
      <c r="A339" s="429" t="s">
        <v>131</v>
      </c>
      <c r="B339" s="429"/>
      <c r="C339" s="429"/>
      <c r="D339" s="430"/>
      <c r="E339" s="431"/>
      <c r="F339" s="412">
        <f>'платные на 2025-2026 год'!D54</f>
        <v>10000</v>
      </c>
      <c r="G339" s="413"/>
    </row>
    <row r="340" spans="1:7" ht="34.200000000000003" customHeight="1" x14ac:dyDescent="0.3">
      <c r="A340" s="429" t="s">
        <v>132</v>
      </c>
      <c r="B340" s="429"/>
      <c r="C340" s="429"/>
      <c r="D340" s="430"/>
      <c r="E340" s="431"/>
      <c r="F340" s="414"/>
      <c r="G340" s="415"/>
    </row>
    <row r="341" spans="1:7" ht="34.200000000000003" customHeight="1" x14ac:dyDescent="0.3">
      <c r="A341" s="429" t="s">
        <v>133</v>
      </c>
      <c r="B341" s="429"/>
      <c r="C341" s="429"/>
      <c r="D341" s="430"/>
      <c r="E341" s="431"/>
      <c r="F341" s="414"/>
      <c r="G341" s="415"/>
    </row>
    <row r="342" spans="1:7" ht="34.200000000000003" customHeight="1" x14ac:dyDescent="0.3">
      <c r="A342" s="429" t="s">
        <v>134</v>
      </c>
      <c r="B342" s="429"/>
      <c r="C342" s="429"/>
      <c r="D342" s="430"/>
      <c r="E342" s="431"/>
      <c r="F342" s="414"/>
      <c r="G342" s="415"/>
    </row>
    <row r="343" spans="1:7" ht="18" x14ac:dyDescent="0.3">
      <c r="A343" s="404" t="s">
        <v>118</v>
      </c>
      <c r="B343" s="405"/>
      <c r="C343" s="406"/>
      <c r="D343" s="430"/>
      <c r="E343" s="431"/>
      <c r="F343" s="414"/>
      <c r="G343" s="415"/>
    </row>
    <row r="344" spans="1:7" ht="18" x14ac:dyDescent="0.3">
      <c r="A344" s="29"/>
    </row>
    <row r="345" spans="1:7" ht="17.399999999999999" x14ac:dyDescent="0.3">
      <c r="A345" s="408" t="s">
        <v>216</v>
      </c>
      <c r="B345" s="408"/>
      <c r="C345" s="408"/>
      <c r="D345" s="408"/>
      <c r="E345" s="408"/>
      <c r="F345" s="408"/>
      <c r="G345" s="408"/>
    </row>
    <row r="346" spans="1:7" ht="18" x14ac:dyDescent="0.3">
      <c r="A346" s="9"/>
    </row>
    <row r="347" spans="1:7" ht="18" x14ac:dyDescent="0.35">
      <c r="A347" s="9" t="s">
        <v>143</v>
      </c>
      <c r="B347" s="10">
        <v>243</v>
      </c>
    </row>
    <row r="348" spans="1:7" ht="17.399999999999999" x14ac:dyDescent="0.3">
      <c r="A348" s="8"/>
    </row>
    <row r="349" spans="1:7" ht="28.95" customHeight="1" x14ac:dyDescent="0.3">
      <c r="A349" s="395" t="s">
        <v>84</v>
      </c>
      <c r="B349" s="395"/>
      <c r="C349" s="395"/>
      <c r="D349" s="395" t="s">
        <v>135</v>
      </c>
      <c r="E349" s="395"/>
      <c r="F349" s="395" t="s">
        <v>136</v>
      </c>
      <c r="G349" s="395"/>
    </row>
    <row r="350" spans="1:7" ht="18" x14ac:dyDescent="0.35">
      <c r="A350" s="396">
        <v>1</v>
      </c>
      <c r="B350" s="403"/>
      <c r="C350" s="397"/>
      <c r="D350" s="410">
        <v>2</v>
      </c>
      <c r="E350" s="411"/>
      <c r="F350" s="410">
        <v>3</v>
      </c>
      <c r="G350" s="411"/>
    </row>
    <row r="351" spans="1:7" ht="38.4" customHeight="1" x14ac:dyDescent="0.3">
      <c r="A351" s="404" t="s">
        <v>160</v>
      </c>
      <c r="B351" s="405"/>
      <c r="C351" s="406"/>
      <c r="D351" s="430"/>
      <c r="E351" s="431"/>
      <c r="F351" s="412">
        <f>'платные на 2025-2026 год'!D59</f>
        <v>0</v>
      </c>
      <c r="G351" s="413"/>
    </row>
    <row r="352" spans="1:7" ht="18" x14ac:dyDescent="0.3">
      <c r="A352" s="404" t="s">
        <v>118</v>
      </c>
      <c r="B352" s="405"/>
      <c r="C352" s="406"/>
      <c r="D352" s="430"/>
      <c r="E352" s="431"/>
      <c r="F352" s="414"/>
      <c r="G352" s="415"/>
    </row>
    <row r="353" spans="1:7" ht="18" x14ac:dyDescent="0.3">
      <c r="A353" s="28"/>
      <c r="B353" s="28"/>
      <c r="C353" s="28"/>
      <c r="D353" s="17"/>
      <c r="E353" s="17"/>
      <c r="F353" s="17"/>
      <c r="G353" s="17"/>
    </row>
    <row r="354" spans="1:7" ht="18" x14ac:dyDescent="0.35">
      <c r="A354" s="9" t="s">
        <v>143</v>
      </c>
      <c r="B354" s="10">
        <v>244</v>
      </c>
    </row>
    <row r="355" spans="1:7" ht="17.399999999999999" x14ac:dyDescent="0.3">
      <c r="A355" s="8"/>
    </row>
    <row r="356" spans="1:7" ht="30" customHeight="1" x14ac:dyDescent="0.3">
      <c r="A356" s="395" t="s">
        <v>84</v>
      </c>
      <c r="B356" s="395"/>
      <c r="C356" s="395"/>
      <c r="D356" s="395" t="s">
        <v>135</v>
      </c>
      <c r="E356" s="395"/>
      <c r="F356" s="395" t="s">
        <v>136</v>
      </c>
      <c r="G356" s="395"/>
    </row>
    <row r="357" spans="1:7" ht="18" x14ac:dyDescent="0.35">
      <c r="A357" s="396">
        <v>1</v>
      </c>
      <c r="B357" s="403"/>
      <c r="C357" s="397"/>
      <c r="D357" s="410">
        <v>2</v>
      </c>
      <c r="E357" s="411"/>
      <c r="F357" s="410">
        <v>3</v>
      </c>
      <c r="G357" s="411"/>
    </row>
    <row r="358" spans="1:7" ht="18" x14ac:dyDescent="0.3">
      <c r="A358" s="404" t="s">
        <v>137</v>
      </c>
      <c r="B358" s="405"/>
      <c r="C358" s="406"/>
      <c r="D358" s="430"/>
      <c r="E358" s="431"/>
      <c r="F358" s="412">
        <f>'платные на 2025-2026 год'!D60</f>
        <v>12000</v>
      </c>
      <c r="G358" s="413"/>
    </row>
    <row r="359" spans="1:7" ht="18" x14ac:dyDescent="0.3">
      <c r="A359" s="404" t="s">
        <v>138</v>
      </c>
      <c r="B359" s="405"/>
      <c r="C359" s="406"/>
      <c r="D359" s="430"/>
      <c r="E359" s="431"/>
      <c r="F359" s="412"/>
      <c r="G359" s="413"/>
    </row>
    <row r="360" spans="1:7" ht="18" x14ac:dyDescent="0.3">
      <c r="A360" s="404" t="s">
        <v>139</v>
      </c>
      <c r="B360" s="405"/>
      <c r="C360" s="406"/>
      <c r="D360" s="430"/>
      <c r="E360" s="431"/>
      <c r="F360" s="414"/>
      <c r="G360" s="415"/>
    </row>
    <row r="361" spans="1:7" ht="18" x14ac:dyDescent="0.3">
      <c r="A361" s="404" t="s">
        <v>118</v>
      </c>
      <c r="B361" s="405"/>
      <c r="C361" s="406"/>
      <c r="D361" s="430"/>
      <c r="E361" s="431"/>
      <c r="F361" s="414"/>
      <c r="G361" s="415"/>
    </row>
    <row r="362" spans="1:7" ht="17.399999999999999" x14ac:dyDescent="0.3">
      <c r="A362" s="8"/>
    </row>
    <row r="363" spans="1:7" ht="17.399999999999999" x14ac:dyDescent="0.3">
      <c r="A363" s="408" t="s">
        <v>217</v>
      </c>
      <c r="B363" s="408"/>
      <c r="C363" s="408"/>
      <c r="D363" s="408"/>
      <c r="E363" s="408"/>
      <c r="F363" s="408"/>
      <c r="G363" s="408"/>
    </row>
    <row r="364" spans="1:7" ht="18" x14ac:dyDescent="0.3">
      <c r="A364" s="9"/>
    </row>
    <row r="365" spans="1:7" ht="18" x14ac:dyDescent="0.35">
      <c r="A365" s="9" t="s">
        <v>143</v>
      </c>
      <c r="B365" s="10">
        <v>244</v>
      </c>
    </row>
    <row r="366" spans="1:7" ht="17.399999999999999" x14ac:dyDescent="0.3">
      <c r="A366" s="8"/>
    </row>
    <row r="367" spans="1:7" ht="36" customHeight="1" x14ac:dyDescent="0.3">
      <c r="A367" s="396" t="s">
        <v>84</v>
      </c>
      <c r="B367" s="397"/>
      <c r="C367" s="396" t="s">
        <v>135</v>
      </c>
      <c r="D367" s="397"/>
      <c r="E367" s="396" t="s">
        <v>136</v>
      </c>
      <c r="F367" s="403"/>
      <c r="G367" s="397"/>
    </row>
    <row r="368" spans="1:7" ht="18" x14ac:dyDescent="0.35">
      <c r="A368" s="396">
        <v>1</v>
      </c>
      <c r="B368" s="397"/>
      <c r="C368" s="396">
        <v>2</v>
      </c>
      <c r="D368" s="397"/>
      <c r="E368" s="410">
        <v>3</v>
      </c>
      <c r="F368" s="434"/>
      <c r="G368" s="411"/>
    </row>
    <row r="369" spans="1:7" ht="18" x14ac:dyDescent="0.3">
      <c r="A369" s="404" t="s">
        <v>25</v>
      </c>
      <c r="B369" s="406"/>
      <c r="C369" s="396"/>
      <c r="D369" s="397"/>
      <c r="E369" s="414">
        <f>'платные на 2025-2026 год'!D61</f>
        <v>0</v>
      </c>
      <c r="F369" s="436"/>
      <c r="G369" s="415"/>
    </row>
    <row r="370" spans="1:7" ht="18" x14ac:dyDescent="0.3">
      <c r="A370" s="404" t="s">
        <v>118</v>
      </c>
      <c r="B370" s="406"/>
      <c r="C370" s="396"/>
      <c r="D370" s="397"/>
      <c r="E370" s="414"/>
      <c r="F370" s="436"/>
      <c r="G370" s="415"/>
    </row>
    <row r="371" spans="1:7" ht="15" x14ac:dyDescent="0.3">
      <c r="A371" s="23"/>
    </row>
    <row r="372" spans="1:7" ht="43.2" customHeight="1" x14ac:dyDescent="0.3">
      <c r="A372" s="409" t="s">
        <v>218</v>
      </c>
      <c r="B372" s="409"/>
      <c r="C372" s="409"/>
      <c r="D372" s="409"/>
      <c r="E372" s="409"/>
      <c r="F372" s="409"/>
      <c r="G372" s="409"/>
    </row>
    <row r="373" spans="1:7" ht="18" x14ac:dyDescent="0.3">
      <c r="A373" s="29"/>
    </row>
    <row r="374" spans="1:7" ht="18" x14ac:dyDescent="0.35">
      <c r="A374" s="9" t="s">
        <v>143</v>
      </c>
      <c r="B374" s="10">
        <v>244</v>
      </c>
    </row>
    <row r="375" spans="1:7" ht="17.399999999999999" x14ac:dyDescent="0.3">
      <c r="A375" s="8"/>
    </row>
    <row r="376" spans="1:7" ht="54.6" customHeight="1" x14ac:dyDescent="0.3">
      <c r="A376" s="110" t="s">
        <v>84</v>
      </c>
      <c r="B376" s="395" t="s">
        <v>140</v>
      </c>
      <c r="C376" s="395"/>
      <c r="D376" s="395" t="s">
        <v>141</v>
      </c>
      <c r="E376" s="395"/>
      <c r="F376" s="395" t="s">
        <v>147</v>
      </c>
      <c r="G376" s="395"/>
    </row>
    <row r="377" spans="1:7" ht="18" x14ac:dyDescent="0.3">
      <c r="A377" s="110">
        <v>1</v>
      </c>
      <c r="B377" s="396">
        <v>2</v>
      </c>
      <c r="C377" s="397"/>
      <c r="D377" s="396">
        <v>3</v>
      </c>
      <c r="E377" s="397"/>
      <c r="F377" s="396">
        <v>4</v>
      </c>
      <c r="G377" s="397"/>
    </row>
    <row r="378" spans="1:7" ht="18" x14ac:dyDescent="0.3">
      <c r="A378" s="110"/>
      <c r="B378" s="396"/>
      <c r="C378" s="397"/>
      <c r="D378" s="396"/>
      <c r="E378" s="397"/>
      <c r="F378" s="399"/>
      <c r="G378" s="400"/>
    </row>
    <row r="379" spans="1:7" ht="18" x14ac:dyDescent="0.3">
      <c r="A379" s="116" t="s">
        <v>243</v>
      </c>
      <c r="B379" s="396"/>
      <c r="C379" s="397"/>
      <c r="D379" s="396"/>
      <c r="E379" s="397"/>
      <c r="F379" s="399">
        <f>'платные на 2025-2026 год'!D87</f>
        <v>0</v>
      </c>
      <c r="G379" s="400"/>
    </row>
    <row r="380" spans="1:7" ht="18" x14ac:dyDescent="0.3">
      <c r="A380" s="116"/>
      <c r="B380" s="396"/>
      <c r="C380" s="397"/>
      <c r="D380" s="396"/>
      <c r="E380" s="397"/>
      <c r="F380" s="399"/>
      <c r="G380" s="400"/>
    </row>
    <row r="381" spans="1:7" ht="18" x14ac:dyDescent="0.3">
      <c r="A381" s="13" t="s">
        <v>244</v>
      </c>
      <c r="B381" s="396"/>
      <c r="C381" s="397"/>
      <c r="D381" s="396"/>
      <c r="E381" s="397"/>
      <c r="F381" s="399">
        <f>'платные на 2025-2026 год'!D94</f>
        <v>0</v>
      </c>
      <c r="G381" s="400"/>
    </row>
    <row r="382" spans="1:7" ht="17.399999999999999" x14ac:dyDescent="0.3">
      <c r="A382" s="8"/>
    </row>
    <row r="383" spans="1:7" ht="17.399999999999999" x14ac:dyDescent="0.3">
      <c r="A383" s="408" t="s">
        <v>219</v>
      </c>
      <c r="B383" s="408"/>
      <c r="C383" s="408"/>
      <c r="D383" s="408"/>
      <c r="E383" s="408"/>
      <c r="F383" s="408"/>
      <c r="G383" s="408"/>
    </row>
    <row r="384" spans="1:7" ht="18" x14ac:dyDescent="0.3">
      <c r="A384" s="9"/>
    </row>
    <row r="385" spans="1:7" ht="18" x14ac:dyDescent="0.35">
      <c r="A385" s="9" t="s">
        <v>143</v>
      </c>
      <c r="B385" s="10">
        <v>244</v>
      </c>
    </row>
    <row r="386" spans="1:7" ht="17.399999999999999" x14ac:dyDescent="0.3">
      <c r="A386" s="8"/>
    </row>
    <row r="387" spans="1:7" ht="54.6" customHeight="1" x14ac:dyDescent="0.3">
      <c r="A387" s="110" t="s">
        <v>84</v>
      </c>
      <c r="B387" s="395" t="s">
        <v>140</v>
      </c>
      <c r="C387" s="395"/>
      <c r="D387" s="395" t="s">
        <v>141</v>
      </c>
      <c r="E387" s="395"/>
      <c r="F387" s="395" t="s">
        <v>148</v>
      </c>
      <c r="G387" s="395"/>
    </row>
    <row r="388" spans="1:7" ht="18" x14ac:dyDescent="0.3">
      <c r="A388" s="110">
        <v>1</v>
      </c>
      <c r="B388" s="396">
        <v>2</v>
      </c>
      <c r="C388" s="397"/>
      <c r="D388" s="396">
        <v>3</v>
      </c>
      <c r="E388" s="397"/>
      <c r="F388" s="396">
        <v>4</v>
      </c>
      <c r="G388" s="397"/>
    </row>
    <row r="389" spans="1:7" ht="36" x14ac:dyDescent="0.3">
      <c r="A389" s="13" t="s">
        <v>142</v>
      </c>
      <c r="B389" s="396"/>
      <c r="C389" s="397"/>
      <c r="D389" s="396"/>
      <c r="E389" s="397"/>
      <c r="F389" s="399">
        <f>'платные на 2025-2026 год'!D100</f>
        <v>0</v>
      </c>
      <c r="G389" s="400"/>
    </row>
    <row r="390" spans="1:7" ht="18" x14ac:dyDescent="0.3">
      <c r="A390" s="13" t="s">
        <v>118</v>
      </c>
      <c r="B390" s="396"/>
      <c r="C390" s="397"/>
      <c r="D390" s="396"/>
      <c r="E390" s="397"/>
      <c r="F390" s="399"/>
      <c r="G390" s="400"/>
    </row>
    <row r="391" spans="1:7" ht="17.399999999999999" x14ac:dyDescent="0.3">
      <c r="A391" s="8"/>
    </row>
    <row r="392" spans="1:7" ht="28.2" customHeight="1" x14ac:dyDescent="0.3">
      <c r="A392" s="408" t="s">
        <v>245</v>
      </c>
      <c r="B392" s="408"/>
      <c r="C392" s="408"/>
      <c r="D392" s="408"/>
      <c r="E392" s="408"/>
      <c r="F392" s="408"/>
      <c r="G392" s="408"/>
    </row>
    <row r="393" spans="1:7" ht="18" x14ac:dyDescent="0.3">
      <c r="A393" s="9"/>
    </row>
    <row r="394" spans="1:7" ht="18" x14ac:dyDescent="0.35">
      <c r="A394" s="9" t="s">
        <v>143</v>
      </c>
      <c r="B394" s="10">
        <v>244</v>
      </c>
    </row>
    <row r="395" spans="1:7" ht="17.399999999999999" x14ac:dyDescent="0.3">
      <c r="A395" s="8"/>
    </row>
    <row r="396" spans="1:7" ht="37.950000000000003" customHeight="1" x14ac:dyDescent="0.3">
      <c r="A396" s="110" t="s">
        <v>84</v>
      </c>
      <c r="B396" s="395" t="s">
        <v>140</v>
      </c>
      <c r="C396" s="395"/>
      <c r="D396" s="395" t="s">
        <v>141</v>
      </c>
      <c r="E396" s="395"/>
      <c r="F396" s="395" t="s">
        <v>148</v>
      </c>
      <c r="G396" s="395"/>
    </row>
    <row r="397" spans="1:7" ht="18" x14ac:dyDescent="0.3">
      <c r="A397" s="110">
        <v>1</v>
      </c>
      <c r="B397" s="396">
        <v>2</v>
      </c>
      <c r="C397" s="397"/>
      <c r="D397" s="396">
        <v>3</v>
      </c>
      <c r="E397" s="397"/>
      <c r="F397" s="396">
        <v>4</v>
      </c>
      <c r="G397" s="397"/>
    </row>
    <row r="398" spans="1:7" ht="18" x14ac:dyDescent="0.3">
      <c r="A398" s="13"/>
      <c r="B398" s="396"/>
      <c r="C398" s="397"/>
      <c r="D398" s="396"/>
      <c r="E398" s="397"/>
      <c r="F398" s="399">
        <f>'платные на 2025-2026 год'!D101</f>
        <v>0</v>
      </c>
      <c r="G398" s="400"/>
    </row>
    <row r="399" spans="1:7" ht="18" x14ac:dyDescent="0.3">
      <c r="A399" s="13" t="s">
        <v>118</v>
      </c>
      <c r="B399" s="396"/>
      <c r="C399" s="397"/>
      <c r="D399" s="396"/>
      <c r="E399" s="397"/>
      <c r="F399" s="399"/>
      <c r="G399" s="400"/>
    </row>
    <row r="400" spans="1:7" ht="17.399999999999999" x14ac:dyDescent="0.3">
      <c r="A400" s="8"/>
    </row>
    <row r="401" spans="1:7" ht="31.95" customHeight="1" x14ac:dyDescent="0.3">
      <c r="A401" s="409" t="s">
        <v>246</v>
      </c>
      <c r="B401" s="409"/>
      <c r="C401" s="409"/>
      <c r="D401" s="409"/>
      <c r="E401" s="409"/>
      <c r="F401" s="409"/>
      <c r="G401" s="409"/>
    </row>
    <row r="402" spans="1:7" ht="18" x14ac:dyDescent="0.3">
      <c r="A402" s="9"/>
    </row>
    <row r="403" spans="1:7" ht="18" x14ac:dyDescent="0.35">
      <c r="A403" s="9" t="s">
        <v>143</v>
      </c>
      <c r="B403" s="10">
        <v>244</v>
      </c>
    </row>
    <row r="404" spans="1:7" ht="17.399999999999999" x14ac:dyDescent="0.3">
      <c r="A404" s="8"/>
    </row>
    <row r="405" spans="1:7" ht="54.6" customHeight="1" x14ac:dyDescent="0.3">
      <c r="A405" s="110" t="s">
        <v>84</v>
      </c>
      <c r="B405" s="395" t="s">
        <v>140</v>
      </c>
      <c r="C405" s="395"/>
      <c r="D405" s="395" t="s">
        <v>141</v>
      </c>
      <c r="E405" s="395"/>
      <c r="F405" s="395" t="s">
        <v>148</v>
      </c>
      <c r="G405" s="395"/>
    </row>
    <row r="406" spans="1:7" ht="18" x14ac:dyDescent="0.3">
      <c r="A406" s="110">
        <v>1</v>
      </c>
      <c r="B406" s="396">
        <v>2</v>
      </c>
      <c r="C406" s="397"/>
      <c r="D406" s="396">
        <v>3</v>
      </c>
      <c r="E406" s="397"/>
      <c r="F406" s="396">
        <v>4</v>
      </c>
      <c r="G406" s="397"/>
    </row>
    <row r="407" spans="1:7" ht="18" x14ac:dyDescent="0.3">
      <c r="A407" s="13"/>
      <c r="B407" s="416"/>
      <c r="C407" s="417"/>
      <c r="D407" s="416"/>
      <c r="E407" s="417"/>
      <c r="F407" s="423"/>
      <c r="G407" s="424"/>
    </row>
    <row r="408" spans="1:7" ht="18" x14ac:dyDescent="0.3">
      <c r="A408" s="13" t="s">
        <v>232</v>
      </c>
      <c r="B408" s="416"/>
      <c r="C408" s="417"/>
      <c r="D408" s="416"/>
      <c r="E408" s="417"/>
      <c r="F408" s="423">
        <f>'платные на 2025-2026 год'!D104</f>
        <v>0</v>
      </c>
      <c r="G408" s="424"/>
    </row>
    <row r="409" spans="1:7" ht="18" x14ac:dyDescent="0.3">
      <c r="A409" s="13"/>
      <c r="B409" s="416"/>
      <c r="C409" s="417"/>
      <c r="D409" s="416"/>
      <c r="E409" s="417"/>
      <c r="F409" s="423"/>
      <c r="G409" s="424"/>
    </row>
    <row r="410" spans="1:7" ht="18" x14ac:dyDescent="0.3">
      <c r="A410" s="13" t="s">
        <v>233</v>
      </c>
      <c r="B410" s="416"/>
      <c r="C410" s="417"/>
      <c r="D410" s="416"/>
      <c r="E410" s="417"/>
      <c r="F410" s="423">
        <f>'платные на 2025-2026 год'!D105</f>
        <v>0</v>
      </c>
      <c r="G410" s="424"/>
    </row>
    <row r="411" spans="1:7" ht="18" x14ac:dyDescent="0.3">
      <c r="A411" s="13"/>
      <c r="B411" s="416"/>
      <c r="C411" s="417"/>
      <c r="D411" s="416"/>
      <c r="E411" s="417"/>
      <c r="F411" s="423"/>
      <c r="G411" s="424"/>
    </row>
    <row r="412" spans="1:7" ht="18" x14ac:dyDescent="0.3">
      <c r="A412" s="13" t="s">
        <v>234</v>
      </c>
      <c r="B412" s="416"/>
      <c r="C412" s="417"/>
      <c r="D412" s="416"/>
      <c r="E412" s="417"/>
      <c r="F412" s="423">
        <f>'платные на 2025-2026 год'!D106</f>
        <v>0</v>
      </c>
      <c r="G412" s="424"/>
    </row>
    <row r="413" spans="1:7" ht="18" x14ac:dyDescent="0.3">
      <c r="A413" s="13"/>
      <c r="B413" s="416"/>
      <c r="C413" s="417"/>
      <c r="D413" s="416"/>
      <c r="E413" s="417"/>
      <c r="F413" s="423"/>
      <c r="G413" s="424"/>
    </row>
    <row r="414" spans="1:7" ht="18" x14ac:dyDescent="0.3">
      <c r="A414" s="13" t="s">
        <v>235</v>
      </c>
      <c r="B414" s="416"/>
      <c r="C414" s="417"/>
      <c r="D414" s="416"/>
      <c r="E414" s="417"/>
      <c r="F414" s="423">
        <f>'платные на 2025-2026 год'!D107</f>
        <v>0</v>
      </c>
      <c r="G414" s="424"/>
    </row>
    <row r="415" spans="1:7" ht="18" x14ac:dyDescent="0.3">
      <c r="A415" s="13"/>
      <c r="B415" s="416"/>
      <c r="C415" s="417"/>
      <c r="D415" s="416"/>
      <c r="E415" s="417"/>
      <c r="F415" s="423"/>
      <c r="G415" s="424"/>
    </row>
    <row r="416" spans="1:7" ht="18" x14ac:dyDescent="0.3">
      <c r="A416" s="13" t="s">
        <v>236</v>
      </c>
      <c r="B416" s="416"/>
      <c r="C416" s="417"/>
      <c r="D416" s="416"/>
      <c r="E416" s="417"/>
      <c r="F416" s="423">
        <f>'платные на 2025-2026 год'!D110</f>
        <v>0</v>
      </c>
      <c r="G416" s="424"/>
    </row>
    <row r="417" spans="1:7" ht="18" x14ac:dyDescent="0.3">
      <c r="A417" s="13"/>
      <c r="B417" s="416"/>
      <c r="C417" s="417"/>
      <c r="D417" s="416"/>
      <c r="E417" s="417"/>
      <c r="F417" s="423"/>
      <c r="G417" s="424"/>
    </row>
    <row r="418" spans="1:7" ht="18" x14ac:dyDescent="0.3">
      <c r="A418" s="13" t="s">
        <v>237</v>
      </c>
      <c r="B418" s="416"/>
      <c r="C418" s="417"/>
      <c r="D418" s="416"/>
      <c r="E418" s="417"/>
      <c r="F418" s="423">
        <f>'платные на 2025-2026 год'!D111</f>
        <v>19900</v>
      </c>
      <c r="G418" s="424"/>
    </row>
    <row r="419" spans="1:7" ht="18" x14ac:dyDescent="0.3">
      <c r="A419" s="13"/>
      <c r="B419" s="416"/>
      <c r="C419" s="417"/>
      <c r="D419" s="416"/>
      <c r="E419" s="417"/>
      <c r="F419" s="423"/>
      <c r="G419" s="424"/>
    </row>
    <row r="420" spans="1:7" ht="18" x14ac:dyDescent="0.3">
      <c r="A420" s="13" t="s">
        <v>290</v>
      </c>
      <c r="B420" s="416"/>
      <c r="C420" s="417"/>
      <c r="D420" s="416"/>
      <c r="E420" s="417"/>
      <c r="F420" s="423">
        <v>0</v>
      </c>
      <c r="G420" s="424"/>
    </row>
    <row r="421" spans="1:7" ht="18" x14ac:dyDescent="0.3">
      <c r="A421" s="13"/>
      <c r="B421" s="210"/>
      <c r="C421" s="211"/>
      <c r="D421" s="210"/>
      <c r="E421" s="211"/>
      <c r="F421" s="212"/>
      <c r="G421" s="213"/>
    </row>
    <row r="422" spans="1:7" ht="18" x14ac:dyDescent="0.3">
      <c r="A422" s="13" t="s">
        <v>238</v>
      </c>
      <c r="B422" s="416"/>
      <c r="C422" s="417"/>
      <c r="D422" s="416"/>
      <c r="E422" s="417"/>
      <c r="F422" s="423">
        <f>'платные на 2025-2026 год'!D113</f>
        <v>0</v>
      </c>
      <c r="G422" s="424"/>
    </row>
    <row r="423" spans="1:7" ht="18" x14ac:dyDescent="0.3">
      <c r="A423" s="15"/>
      <c r="B423" s="16"/>
      <c r="C423" s="16"/>
      <c r="D423" s="16"/>
      <c r="E423" s="16"/>
      <c r="F423" s="82"/>
      <c r="G423" s="82"/>
    </row>
    <row r="424" spans="1:7" ht="17.399999999999999" x14ac:dyDescent="0.3">
      <c r="A424" s="437" t="s">
        <v>291</v>
      </c>
      <c r="B424" s="437"/>
      <c r="C424" s="437"/>
      <c r="D424" s="437"/>
      <c r="E424" s="437"/>
      <c r="F424" s="437"/>
      <c r="G424" s="437"/>
    </row>
    <row r="425" spans="1:7" ht="17.399999999999999" x14ac:dyDescent="0.3">
      <c r="A425" s="214"/>
      <c r="B425" s="214"/>
      <c r="C425" s="214"/>
      <c r="D425" s="214"/>
      <c r="E425" s="214"/>
      <c r="F425" s="214"/>
      <c r="G425" s="214"/>
    </row>
    <row r="426" spans="1:7" ht="18" x14ac:dyDescent="0.35">
      <c r="A426" s="9" t="s">
        <v>143</v>
      </c>
      <c r="B426" s="10">
        <v>244</v>
      </c>
    </row>
    <row r="427" spans="1:7" ht="17.399999999999999" x14ac:dyDescent="0.3">
      <c r="A427" s="214"/>
      <c r="B427" s="214"/>
      <c r="C427" s="214"/>
      <c r="D427" s="214"/>
      <c r="E427" s="214"/>
      <c r="F427" s="214"/>
      <c r="G427" s="214"/>
    </row>
    <row r="428" spans="1:7" ht="18" x14ac:dyDescent="0.3">
      <c r="A428" s="215" t="s">
        <v>84</v>
      </c>
      <c r="B428" s="395" t="s">
        <v>140</v>
      </c>
      <c r="C428" s="395"/>
      <c r="D428" s="395" t="s">
        <v>141</v>
      </c>
      <c r="E428" s="395"/>
      <c r="F428" s="395" t="s">
        <v>148</v>
      </c>
      <c r="G428" s="395"/>
    </row>
    <row r="429" spans="1:7" ht="18" x14ac:dyDescent="0.3">
      <c r="A429" s="215">
        <v>1</v>
      </c>
      <c r="B429" s="396">
        <v>2</v>
      </c>
      <c r="C429" s="397"/>
      <c r="D429" s="396">
        <v>3</v>
      </c>
      <c r="E429" s="397"/>
      <c r="F429" s="396">
        <v>4</v>
      </c>
      <c r="G429" s="397"/>
    </row>
    <row r="430" spans="1:7" ht="18" x14ac:dyDescent="0.3">
      <c r="A430" s="13"/>
      <c r="B430" s="416"/>
      <c r="C430" s="417"/>
      <c r="D430" s="416"/>
      <c r="E430" s="417"/>
      <c r="F430" s="423"/>
      <c r="G430" s="424"/>
    </row>
    <row r="431" spans="1:7" ht="18" x14ac:dyDescent="0.3">
      <c r="A431" s="13" t="s">
        <v>292</v>
      </c>
      <c r="B431" s="416"/>
      <c r="C431" s="417"/>
      <c r="D431" s="416"/>
      <c r="E431" s="417"/>
      <c r="F431" s="399">
        <f>B431*D431</f>
        <v>0</v>
      </c>
      <c r="G431" s="400"/>
    </row>
    <row r="432" spans="1:7" ht="18" x14ac:dyDescent="0.3">
      <c r="A432" s="15"/>
      <c r="B432" s="16"/>
      <c r="C432" s="16"/>
      <c r="D432" s="16"/>
      <c r="E432" s="16"/>
      <c r="F432" s="86"/>
      <c r="G432" s="86"/>
    </row>
    <row r="433" spans="1:7" ht="17.399999999999999" customHeight="1" x14ac:dyDescent="0.3">
      <c r="A433" s="437" t="s">
        <v>346</v>
      </c>
      <c r="B433" s="437"/>
      <c r="C433" s="437"/>
      <c r="D433" s="437"/>
      <c r="E433" s="437"/>
      <c r="F433" s="437"/>
      <c r="G433" s="437"/>
    </row>
    <row r="434" spans="1:7" ht="17.399999999999999" x14ac:dyDescent="0.3">
      <c r="A434" s="312"/>
      <c r="B434" s="312"/>
      <c r="C434" s="312"/>
      <c r="D434" s="312"/>
      <c r="E434" s="312"/>
      <c r="F434" s="312"/>
      <c r="G434" s="312"/>
    </row>
    <row r="435" spans="1:7" ht="18" x14ac:dyDescent="0.35">
      <c r="A435" s="9" t="s">
        <v>143</v>
      </c>
      <c r="B435" s="10">
        <v>244</v>
      </c>
    </row>
    <row r="436" spans="1:7" ht="17.399999999999999" x14ac:dyDescent="0.3">
      <c r="A436" s="312"/>
      <c r="B436" s="312"/>
      <c r="C436" s="312"/>
      <c r="D436" s="312"/>
      <c r="E436" s="312"/>
      <c r="F436" s="312"/>
      <c r="G436" s="312"/>
    </row>
    <row r="437" spans="1:7" ht="18" customHeight="1" x14ac:dyDescent="0.3">
      <c r="A437" s="311" t="s">
        <v>84</v>
      </c>
      <c r="B437" s="395" t="s">
        <v>347</v>
      </c>
      <c r="C437" s="395"/>
      <c r="D437" s="395" t="s">
        <v>348</v>
      </c>
      <c r="E437" s="395"/>
      <c r="F437" s="395" t="s">
        <v>349</v>
      </c>
      <c r="G437" s="395"/>
    </row>
    <row r="438" spans="1:7" ht="18" x14ac:dyDescent="0.3">
      <c r="A438" s="311">
        <v>1</v>
      </c>
      <c r="B438" s="396">
        <v>2</v>
      </c>
      <c r="C438" s="397"/>
      <c r="D438" s="396">
        <v>3</v>
      </c>
      <c r="E438" s="397"/>
      <c r="F438" s="396">
        <v>4</v>
      </c>
      <c r="G438" s="397"/>
    </row>
    <row r="439" spans="1:7" ht="18" x14ac:dyDescent="0.3">
      <c r="A439" s="13"/>
      <c r="B439" s="416"/>
      <c r="C439" s="417"/>
      <c r="D439" s="416"/>
      <c r="E439" s="417"/>
      <c r="F439" s="423"/>
      <c r="G439" s="424"/>
    </row>
    <row r="440" spans="1:7" ht="18" x14ac:dyDescent="0.3">
      <c r="A440" s="13" t="s">
        <v>292</v>
      </c>
      <c r="B440" s="416"/>
      <c r="C440" s="417"/>
      <c r="D440" s="416"/>
      <c r="E440" s="417"/>
      <c r="F440" s="399">
        <f>B440*D440</f>
        <v>0</v>
      </c>
      <c r="G440" s="400"/>
    </row>
    <row r="441" spans="1:7" ht="18" x14ac:dyDescent="0.3">
      <c r="A441" s="15"/>
      <c r="B441" s="16"/>
      <c r="C441" s="16"/>
      <c r="D441" s="16"/>
      <c r="E441" s="16"/>
      <c r="F441" s="82"/>
      <c r="G441" s="82"/>
    </row>
    <row r="442" spans="1:7" ht="17.399999999999999" customHeight="1" x14ac:dyDescent="0.3">
      <c r="A442" s="437" t="s">
        <v>323</v>
      </c>
      <c r="B442" s="437"/>
      <c r="C442" s="437"/>
      <c r="D442" s="437"/>
      <c r="E442" s="437"/>
      <c r="F442" s="437"/>
      <c r="G442" s="437"/>
    </row>
    <row r="443" spans="1:7" ht="17.399999999999999" x14ac:dyDescent="0.3">
      <c r="A443" s="251"/>
      <c r="B443" s="251"/>
      <c r="C443" s="251"/>
      <c r="D443" s="251"/>
      <c r="E443" s="251"/>
      <c r="F443" s="251"/>
      <c r="G443" s="251"/>
    </row>
    <row r="444" spans="1:7" ht="18" x14ac:dyDescent="0.35">
      <c r="A444" s="9" t="s">
        <v>143</v>
      </c>
      <c r="B444" s="10">
        <v>613</v>
      </c>
    </row>
    <row r="445" spans="1:7" ht="17.399999999999999" x14ac:dyDescent="0.3">
      <c r="A445" s="251"/>
      <c r="B445" s="251"/>
      <c r="C445" s="251"/>
      <c r="D445" s="251"/>
      <c r="E445" s="251"/>
      <c r="F445" s="251"/>
      <c r="G445" s="251"/>
    </row>
    <row r="446" spans="1:7" ht="18" customHeight="1" x14ac:dyDescent="0.3">
      <c r="A446" s="250" t="s">
        <v>84</v>
      </c>
      <c r="B446" s="395" t="s">
        <v>324</v>
      </c>
      <c r="C446" s="395"/>
      <c r="D446" s="395" t="s">
        <v>321</v>
      </c>
      <c r="E446" s="395"/>
      <c r="F446" s="395" t="s">
        <v>322</v>
      </c>
      <c r="G446" s="395"/>
    </row>
    <row r="447" spans="1:7" ht="18" x14ac:dyDescent="0.3">
      <c r="A447" s="250">
        <v>1</v>
      </c>
      <c r="B447" s="396">
        <v>2</v>
      </c>
      <c r="C447" s="397"/>
      <c r="D447" s="396">
        <v>3</v>
      </c>
      <c r="E447" s="397"/>
      <c r="F447" s="396">
        <v>4</v>
      </c>
      <c r="G447" s="397"/>
    </row>
    <row r="448" spans="1:7" ht="18" x14ac:dyDescent="0.3">
      <c r="A448" s="13"/>
      <c r="B448" s="416"/>
      <c r="C448" s="417"/>
      <c r="D448" s="416"/>
      <c r="E448" s="417"/>
      <c r="F448" s="423"/>
      <c r="G448" s="424"/>
    </row>
    <row r="449" spans="1:7" ht="18" x14ac:dyDescent="0.3">
      <c r="A449" s="13" t="s">
        <v>292</v>
      </c>
      <c r="B449" s="416"/>
      <c r="C449" s="417"/>
      <c r="D449" s="416"/>
      <c r="E449" s="417"/>
      <c r="F449" s="399">
        <f>B449*D449</f>
        <v>0</v>
      </c>
      <c r="G449" s="400"/>
    </row>
    <row r="450" spans="1:7" ht="18" x14ac:dyDescent="0.3">
      <c r="A450" s="29"/>
    </row>
    <row r="451" spans="1:7" ht="36" x14ac:dyDescent="0.35">
      <c r="A451" s="29" t="s">
        <v>149</v>
      </c>
      <c r="B451" s="10"/>
      <c r="C451" s="373"/>
      <c r="D451" s="373"/>
      <c r="E451" s="10"/>
      <c r="F451" s="373" t="s">
        <v>266</v>
      </c>
      <c r="G451" s="373"/>
    </row>
    <row r="452" spans="1:7" ht="18" x14ac:dyDescent="0.35">
      <c r="A452" s="29"/>
      <c r="B452" s="10"/>
      <c r="C452" s="380" t="s">
        <v>53</v>
      </c>
      <c r="D452" s="380"/>
      <c r="E452" s="10"/>
      <c r="F452" s="380" t="s">
        <v>54</v>
      </c>
      <c r="G452" s="380"/>
    </row>
    <row r="453" spans="1:7" ht="18" x14ac:dyDescent="0.35">
      <c r="A453" s="29"/>
      <c r="B453" s="10"/>
      <c r="C453" s="108"/>
      <c r="D453" s="108"/>
      <c r="E453" s="10"/>
      <c r="F453" s="108"/>
      <c r="G453" s="108"/>
    </row>
    <row r="454" spans="1:7" ht="54" x14ac:dyDescent="0.35">
      <c r="A454" s="29" t="s">
        <v>150</v>
      </c>
      <c r="B454" s="10"/>
      <c r="C454" s="373"/>
      <c r="D454" s="373"/>
      <c r="E454" s="10"/>
      <c r="F454" s="373" t="s">
        <v>267</v>
      </c>
      <c r="G454" s="373"/>
    </row>
    <row r="455" spans="1:7" ht="18" x14ac:dyDescent="0.35">
      <c r="A455" s="29"/>
      <c r="B455" s="10"/>
      <c r="C455" s="380" t="s">
        <v>53</v>
      </c>
      <c r="D455" s="380"/>
      <c r="E455" s="10"/>
      <c r="F455" s="380" t="s">
        <v>54</v>
      </c>
      <c r="G455" s="380"/>
    </row>
    <row r="456" spans="1:7" ht="18" x14ac:dyDescent="0.35">
      <c r="A456" s="29"/>
      <c r="B456" s="10"/>
      <c r="C456" s="108"/>
      <c r="D456" s="108"/>
      <c r="E456" s="10"/>
      <c r="F456" s="108"/>
      <c r="G456" s="108"/>
    </row>
    <row r="457" spans="1:7" ht="18" x14ac:dyDescent="0.35">
      <c r="A457" s="29" t="s">
        <v>151</v>
      </c>
      <c r="B457" s="10"/>
      <c r="C457" s="373"/>
      <c r="D457" s="373"/>
      <c r="E457" s="10"/>
      <c r="F457" s="373" t="s">
        <v>267</v>
      </c>
      <c r="G457" s="373"/>
    </row>
    <row r="458" spans="1:7" ht="18" x14ac:dyDescent="0.35">
      <c r="A458" s="29"/>
      <c r="B458" s="10"/>
      <c r="C458" s="380" t="s">
        <v>53</v>
      </c>
      <c r="D458" s="380"/>
      <c r="E458" s="10"/>
      <c r="F458" s="380" t="s">
        <v>54</v>
      </c>
      <c r="G458" s="380"/>
    </row>
    <row r="459" spans="1:7" ht="18" x14ac:dyDescent="0.35">
      <c r="A459" s="29" t="s">
        <v>152</v>
      </c>
      <c r="B459" s="10"/>
      <c r="C459" s="10"/>
      <c r="D459" s="10"/>
      <c r="E459" s="10"/>
      <c r="F459" s="10"/>
      <c r="G459" s="10"/>
    </row>
    <row r="460" spans="1:7" ht="18" x14ac:dyDescent="0.35">
      <c r="A460" s="381" t="s">
        <v>44</v>
      </c>
      <c r="B460" s="381"/>
      <c r="C460" s="10"/>
      <c r="D460" s="10"/>
      <c r="E460" s="10"/>
      <c r="F460" s="10"/>
      <c r="G460" s="10"/>
    </row>
  </sheetData>
  <mergeCells count="674">
    <mergeCell ref="B440:C440"/>
    <mergeCell ref="D440:E440"/>
    <mergeCell ref="F440:G440"/>
    <mergeCell ref="A433:G433"/>
    <mergeCell ref="B437:C437"/>
    <mergeCell ref="D437:E437"/>
    <mergeCell ref="F437:G437"/>
    <mergeCell ref="B438:C438"/>
    <mergeCell ref="D438:E438"/>
    <mergeCell ref="F438:G438"/>
    <mergeCell ref="B439:C439"/>
    <mergeCell ref="D439:E439"/>
    <mergeCell ref="F439:G439"/>
    <mergeCell ref="F196:G196"/>
    <mergeCell ref="B197:C197"/>
    <mergeCell ref="D197:E197"/>
    <mergeCell ref="F197:G197"/>
    <mergeCell ref="B198:C198"/>
    <mergeCell ref="D198:E198"/>
    <mergeCell ref="F198:G198"/>
    <mergeCell ref="B209:C209"/>
    <mergeCell ref="D209:E209"/>
    <mergeCell ref="F209:G209"/>
    <mergeCell ref="B205:C205"/>
    <mergeCell ref="D205:E205"/>
    <mergeCell ref="F205:G205"/>
    <mergeCell ref="B449:C449"/>
    <mergeCell ref="D449:E449"/>
    <mergeCell ref="F449:G449"/>
    <mergeCell ref="A442:G442"/>
    <mergeCell ref="B446:C446"/>
    <mergeCell ref="D446:E446"/>
    <mergeCell ref="F446:G446"/>
    <mergeCell ref="B447:C447"/>
    <mergeCell ref="D447:E447"/>
    <mergeCell ref="F447:G447"/>
    <mergeCell ref="B448:C448"/>
    <mergeCell ref="D448:E448"/>
    <mergeCell ref="F448:G448"/>
    <mergeCell ref="B422:C422"/>
    <mergeCell ref="D422:E422"/>
    <mergeCell ref="F422:G422"/>
    <mergeCell ref="B417:C417"/>
    <mergeCell ref="D417:E417"/>
    <mergeCell ref="B431:C431"/>
    <mergeCell ref="D431:E431"/>
    <mergeCell ref="F431:G431"/>
    <mergeCell ref="A424:G424"/>
    <mergeCell ref="B428:C428"/>
    <mergeCell ref="D428:E428"/>
    <mergeCell ref="F428:G428"/>
    <mergeCell ref="B429:C429"/>
    <mergeCell ref="D429:E429"/>
    <mergeCell ref="F429:G429"/>
    <mergeCell ref="B430:C430"/>
    <mergeCell ref="D430:E430"/>
    <mergeCell ref="F430:G430"/>
    <mergeCell ref="F417:G417"/>
    <mergeCell ref="B418:C418"/>
    <mergeCell ref="D418:E418"/>
    <mergeCell ref="F418:G418"/>
    <mergeCell ref="B420:C420"/>
    <mergeCell ref="D420:E420"/>
    <mergeCell ref="A460:B460"/>
    <mergeCell ref="C455:D455"/>
    <mergeCell ref="F455:G455"/>
    <mergeCell ref="C457:D457"/>
    <mergeCell ref="F457:G457"/>
    <mergeCell ref="C458:D458"/>
    <mergeCell ref="F458:G458"/>
    <mergeCell ref="C451:D451"/>
    <mergeCell ref="F451:G451"/>
    <mergeCell ref="C452:D452"/>
    <mergeCell ref="F452:G452"/>
    <mergeCell ref="C454:D454"/>
    <mergeCell ref="F454:G454"/>
    <mergeCell ref="F420:G420"/>
    <mergeCell ref="B415:C415"/>
    <mergeCell ref="D415:E415"/>
    <mergeCell ref="F415:G415"/>
    <mergeCell ref="B416:C416"/>
    <mergeCell ref="D416:E416"/>
    <mergeCell ref="F416:G416"/>
    <mergeCell ref="B419:C419"/>
    <mergeCell ref="D419:E419"/>
    <mergeCell ref="F419:G419"/>
    <mergeCell ref="B413:C413"/>
    <mergeCell ref="D413:E413"/>
    <mergeCell ref="F413:G413"/>
    <mergeCell ref="B414:C414"/>
    <mergeCell ref="D414:E414"/>
    <mergeCell ref="F414:G414"/>
    <mergeCell ref="B411:C411"/>
    <mergeCell ref="D411:E411"/>
    <mergeCell ref="F411:G411"/>
    <mergeCell ref="B412:C412"/>
    <mergeCell ref="D412:E412"/>
    <mergeCell ref="F412:G412"/>
    <mergeCell ref="B409:C409"/>
    <mergeCell ref="D409:E409"/>
    <mergeCell ref="F409:G409"/>
    <mergeCell ref="B410:C410"/>
    <mergeCell ref="D410:E410"/>
    <mergeCell ref="F410:G410"/>
    <mergeCell ref="B407:C407"/>
    <mergeCell ref="D407:E407"/>
    <mergeCell ref="F407:G407"/>
    <mergeCell ref="B408:C408"/>
    <mergeCell ref="D408:E408"/>
    <mergeCell ref="F408:G408"/>
    <mergeCell ref="A401:G401"/>
    <mergeCell ref="B405:C405"/>
    <mergeCell ref="D405:E405"/>
    <mergeCell ref="F405:G405"/>
    <mergeCell ref="B406:C406"/>
    <mergeCell ref="D406:E406"/>
    <mergeCell ref="F406:G406"/>
    <mergeCell ref="B398:C398"/>
    <mergeCell ref="D398:E398"/>
    <mergeCell ref="F398:G398"/>
    <mergeCell ref="B399:C399"/>
    <mergeCell ref="D399:E399"/>
    <mergeCell ref="F399:G399"/>
    <mergeCell ref="A392:G392"/>
    <mergeCell ref="B396:C396"/>
    <mergeCell ref="D396:E396"/>
    <mergeCell ref="F396:G396"/>
    <mergeCell ref="B397:C397"/>
    <mergeCell ref="D397:E397"/>
    <mergeCell ref="F397:G397"/>
    <mergeCell ref="B389:C389"/>
    <mergeCell ref="D389:E389"/>
    <mergeCell ref="F389:G389"/>
    <mergeCell ref="B390:C390"/>
    <mergeCell ref="D390:E390"/>
    <mergeCell ref="F390:G390"/>
    <mergeCell ref="A383:G383"/>
    <mergeCell ref="B387:C387"/>
    <mergeCell ref="D387:E387"/>
    <mergeCell ref="F387:G387"/>
    <mergeCell ref="B388:C388"/>
    <mergeCell ref="D388:E388"/>
    <mergeCell ref="F388:G388"/>
    <mergeCell ref="B380:C380"/>
    <mergeCell ref="D380:E380"/>
    <mergeCell ref="F380:G380"/>
    <mergeCell ref="B381:C381"/>
    <mergeCell ref="D381:E381"/>
    <mergeCell ref="F381:G381"/>
    <mergeCell ref="B378:C378"/>
    <mergeCell ref="D378:E378"/>
    <mergeCell ref="F378:G378"/>
    <mergeCell ref="B379:C379"/>
    <mergeCell ref="D379:E379"/>
    <mergeCell ref="F379:G379"/>
    <mergeCell ref="A372:G372"/>
    <mergeCell ref="B376:C376"/>
    <mergeCell ref="D376:E376"/>
    <mergeCell ref="F376:G376"/>
    <mergeCell ref="B377:C377"/>
    <mergeCell ref="D377:E377"/>
    <mergeCell ref="F377:G377"/>
    <mergeCell ref="A369:B369"/>
    <mergeCell ref="C369:D369"/>
    <mergeCell ref="E369:G369"/>
    <mergeCell ref="A370:B370"/>
    <mergeCell ref="C370:D370"/>
    <mergeCell ref="E370:G370"/>
    <mergeCell ref="A363:G363"/>
    <mergeCell ref="A367:B367"/>
    <mergeCell ref="C367:D367"/>
    <mergeCell ref="E367:G367"/>
    <mergeCell ref="A368:B368"/>
    <mergeCell ref="C368:D368"/>
    <mergeCell ref="E368:G368"/>
    <mergeCell ref="A360:C360"/>
    <mergeCell ref="D360:E360"/>
    <mergeCell ref="F360:G360"/>
    <mergeCell ref="A361:C361"/>
    <mergeCell ref="D361:E361"/>
    <mergeCell ref="F361:G361"/>
    <mergeCell ref="A358:C358"/>
    <mergeCell ref="D358:E358"/>
    <mergeCell ref="F358:G358"/>
    <mergeCell ref="A359:C359"/>
    <mergeCell ref="D359:E359"/>
    <mergeCell ref="F359:G359"/>
    <mergeCell ref="A356:C356"/>
    <mergeCell ref="D356:E356"/>
    <mergeCell ref="F356:G356"/>
    <mergeCell ref="A357:C357"/>
    <mergeCell ref="D357:E357"/>
    <mergeCell ref="F357:G357"/>
    <mergeCell ref="A351:C351"/>
    <mergeCell ref="D351:E351"/>
    <mergeCell ref="F351:G351"/>
    <mergeCell ref="A352:C352"/>
    <mergeCell ref="D352:E352"/>
    <mergeCell ref="F352:G352"/>
    <mergeCell ref="A345:G345"/>
    <mergeCell ref="A349:C349"/>
    <mergeCell ref="D349:E349"/>
    <mergeCell ref="F349:G349"/>
    <mergeCell ref="A350:C350"/>
    <mergeCell ref="D350:E350"/>
    <mergeCell ref="F350:G350"/>
    <mergeCell ref="A342:C342"/>
    <mergeCell ref="D342:E342"/>
    <mergeCell ref="F342:G342"/>
    <mergeCell ref="A343:C343"/>
    <mergeCell ref="D343:E343"/>
    <mergeCell ref="F343:G343"/>
    <mergeCell ref="A340:C340"/>
    <mergeCell ref="D340:E340"/>
    <mergeCell ref="F340:G340"/>
    <mergeCell ref="A341:C341"/>
    <mergeCell ref="D341:E341"/>
    <mergeCell ref="F341:G341"/>
    <mergeCell ref="A338:C338"/>
    <mergeCell ref="D338:E338"/>
    <mergeCell ref="F338:G338"/>
    <mergeCell ref="A339:C339"/>
    <mergeCell ref="D339:E339"/>
    <mergeCell ref="F339:G339"/>
    <mergeCell ref="A333:C333"/>
    <mergeCell ref="D333:E333"/>
    <mergeCell ref="F333:G333"/>
    <mergeCell ref="A337:C337"/>
    <mergeCell ref="D337:E337"/>
    <mergeCell ref="F337:G337"/>
    <mergeCell ref="A331:C331"/>
    <mergeCell ref="D331:E331"/>
    <mergeCell ref="F331:G331"/>
    <mergeCell ref="A332:C332"/>
    <mergeCell ref="D332:E332"/>
    <mergeCell ref="F332:G332"/>
    <mergeCell ref="B324:C324"/>
    <mergeCell ref="D324:E324"/>
    <mergeCell ref="F324:G324"/>
    <mergeCell ref="A326:G326"/>
    <mergeCell ref="A330:C330"/>
    <mergeCell ref="D330:E330"/>
    <mergeCell ref="F330:G330"/>
    <mergeCell ref="B322:C322"/>
    <mergeCell ref="D322:E322"/>
    <mergeCell ref="F322:G322"/>
    <mergeCell ref="B323:C323"/>
    <mergeCell ref="D323:E323"/>
    <mergeCell ref="F323:G323"/>
    <mergeCell ref="B315:C315"/>
    <mergeCell ref="D315:E315"/>
    <mergeCell ref="F315:G315"/>
    <mergeCell ref="A317:G317"/>
    <mergeCell ref="B321:C321"/>
    <mergeCell ref="D321:E321"/>
    <mergeCell ref="F321:G321"/>
    <mergeCell ref="B312:C312"/>
    <mergeCell ref="D312:E312"/>
    <mergeCell ref="F312:G312"/>
    <mergeCell ref="B313:C313"/>
    <mergeCell ref="D313:E313"/>
    <mergeCell ref="F313:G313"/>
    <mergeCell ref="B314:C314"/>
    <mergeCell ref="D314:E314"/>
    <mergeCell ref="F314:G314"/>
    <mergeCell ref="B310:C310"/>
    <mergeCell ref="D310:E310"/>
    <mergeCell ref="F310:G310"/>
    <mergeCell ref="B311:C311"/>
    <mergeCell ref="D311:E311"/>
    <mergeCell ref="F311:G311"/>
    <mergeCell ref="A304:G304"/>
    <mergeCell ref="B308:C308"/>
    <mergeCell ref="D308:E308"/>
    <mergeCell ref="F308:G308"/>
    <mergeCell ref="B309:C309"/>
    <mergeCell ref="D309:E309"/>
    <mergeCell ref="F309:G309"/>
    <mergeCell ref="B301:C301"/>
    <mergeCell ref="D301:E301"/>
    <mergeCell ref="F301:G301"/>
    <mergeCell ref="B302:C302"/>
    <mergeCell ref="D302:E302"/>
    <mergeCell ref="F302:G302"/>
    <mergeCell ref="A295:G295"/>
    <mergeCell ref="B299:C299"/>
    <mergeCell ref="D299:E299"/>
    <mergeCell ref="F299:G299"/>
    <mergeCell ref="B300:C300"/>
    <mergeCell ref="D300:E300"/>
    <mergeCell ref="F300:G300"/>
    <mergeCell ref="B292:C292"/>
    <mergeCell ref="D292:E292"/>
    <mergeCell ref="F292:G292"/>
    <mergeCell ref="B293:C293"/>
    <mergeCell ref="D293:E293"/>
    <mergeCell ref="F293:G293"/>
    <mergeCell ref="B290:C290"/>
    <mergeCell ref="D290:E290"/>
    <mergeCell ref="F290:G290"/>
    <mergeCell ref="B291:C291"/>
    <mergeCell ref="D291:E291"/>
    <mergeCell ref="F291:G291"/>
    <mergeCell ref="B283:C283"/>
    <mergeCell ref="D283:E283"/>
    <mergeCell ref="F283:G283"/>
    <mergeCell ref="A285:G285"/>
    <mergeCell ref="B289:C289"/>
    <mergeCell ref="D289:E289"/>
    <mergeCell ref="F289:G289"/>
    <mergeCell ref="B281:C281"/>
    <mergeCell ref="D281:E281"/>
    <mergeCell ref="F281:G281"/>
    <mergeCell ref="B282:C282"/>
    <mergeCell ref="D282:E282"/>
    <mergeCell ref="F282:G282"/>
    <mergeCell ref="B273:C273"/>
    <mergeCell ref="D273:E273"/>
    <mergeCell ref="F273:G273"/>
    <mergeCell ref="A275:G275"/>
    <mergeCell ref="A276:G276"/>
    <mergeCell ref="B280:C280"/>
    <mergeCell ref="D280:E280"/>
    <mergeCell ref="F280:G280"/>
    <mergeCell ref="B271:C271"/>
    <mergeCell ref="D271:E271"/>
    <mergeCell ref="F271:G271"/>
    <mergeCell ref="B272:C272"/>
    <mergeCell ref="D272:E272"/>
    <mergeCell ref="F272:G272"/>
    <mergeCell ref="B269:C269"/>
    <mergeCell ref="D269:E269"/>
    <mergeCell ref="F269:G269"/>
    <mergeCell ref="B270:C270"/>
    <mergeCell ref="D270:E270"/>
    <mergeCell ref="F270:G270"/>
    <mergeCell ref="B267:C267"/>
    <mergeCell ref="D267:E267"/>
    <mergeCell ref="F267:G267"/>
    <mergeCell ref="B268:C268"/>
    <mergeCell ref="D268:E268"/>
    <mergeCell ref="F268:G268"/>
    <mergeCell ref="B265:C265"/>
    <mergeCell ref="D265:E265"/>
    <mergeCell ref="F265:G265"/>
    <mergeCell ref="B266:C266"/>
    <mergeCell ref="D266:E266"/>
    <mergeCell ref="F266:G266"/>
    <mergeCell ref="B263:C263"/>
    <mergeCell ref="D263:E263"/>
    <mergeCell ref="F263:G263"/>
    <mergeCell ref="B264:C264"/>
    <mergeCell ref="D264:E264"/>
    <mergeCell ref="F264:G264"/>
    <mergeCell ref="A258:G258"/>
    <mergeCell ref="B261:C261"/>
    <mergeCell ref="D261:E261"/>
    <mergeCell ref="F261:G261"/>
    <mergeCell ref="B262:C262"/>
    <mergeCell ref="D262:E262"/>
    <mergeCell ref="F262:G262"/>
    <mergeCell ref="B255:C255"/>
    <mergeCell ref="D255:E255"/>
    <mergeCell ref="F255:G255"/>
    <mergeCell ref="B256:C256"/>
    <mergeCell ref="D256:E256"/>
    <mergeCell ref="F256:G256"/>
    <mergeCell ref="B253:C253"/>
    <mergeCell ref="D253:E253"/>
    <mergeCell ref="F253:G253"/>
    <mergeCell ref="B254:C254"/>
    <mergeCell ref="D254:E254"/>
    <mergeCell ref="F254:G254"/>
    <mergeCell ref="B248:C248"/>
    <mergeCell ref="D248:E248"/>
    <mergeCell ref="F248:G248"/>
    <mergeCell ref="B249:C249"/>
    <mergeCell ref="D249:E249"/>
    <mergeCell ref="F249:G249"/>
    <mergeCell ref="B246:C246"/>
    <mergeCell ref="D246:E246"/>
    <mergeCell ref="F246:G246"/>
    <mergeCell ref="B247:C247"/>
    <mergeCell ref="D247:E247"/>
    <mergeCell ref="F247:G247"/>
    <mergeCell ref="B241:C241"/>
    <mergeCell ref="D241:E241"/>
    <mergeCell ref="F241:G241"/>
    <mergeCell ref="B242:C242"/>
    <mergeCell ref="D242:E242"/>
    <mergeCell ref="F242:G242"/>
    <mergeCell ref="A235:G235"/>
    <mergeCell ref="B239:C239"/>
    <mergeCell ref="D239:E239"/>
    <mergeCell ref="F239:G239"/>
    <mergeCell ref="B240:C240"/>
    <mergeCell ref="D240:E240"/>
    <mergeCell ref="F240:G240"/>
    <mergeCell ref="B232:C232"/>
    <mergeCell ref="D232:E232"/>
    <mergeCell ref="F232:G232"/>
    <mergeCell ref="B233:C233"/>
    <mergeCell ref="D233:E233"/>
    <mergeCell ref="F233:G233"/>
    <mergeCell ref="B230:C230"/>
    <mergeCell ref="D230:E230"/>
    <mergeCell ref="F230:G230"/>
    <mergeCell ref="B231:C231"/>
    <mergeCell ref="D231:E231"/>
    <mergeCell ref="F231:G231"/>
    <mergeCell ref="B225:C225"/>
    <mergeCell ref="D225:E225"/>
    <mergeCell ref="F225:G225"/>
    <mergeCell ref="B226:C226"/>
    <mergeCell ref="D226:E226"/>
    <mergeCell ref="F226:G226"/>
    <mergeCell ref="B223:C223"/>
    <mergeCell ref="D223:E223"/>
    <mergeCell ref="F223:G223"/>
    <mergeCell ref="B224:C224"/>
    <mergeCell ref="D224:E224"/>
    <mergeCell ref="F224:G224"/>
    <mergeCell ref="B217:C217"/>
    <mergeCell ref="D217:E217"/>
    <mergeCell ref="F217:G217"/>
    <mergeCell ref="B218:C218"/>
    <mergeCell ref="D218:E218"/>
    <mergeCell ref="F218:G219"/>
    <mergeCell ref="B219:C219"/>
    <mergeCell ref="D219:E219"/>
    <mergeCell ref="A213:G213"/>
    <mergeCell ref="B216:C216"/>
    <mergeCell ref="D216:E216"/>
    <mergeCell ref="F216:G216"/>
    <mergeCell ref="B203:C203"/>
    <mergeCell ref="D203:E203"/>
    <mergeCell ref="F203:G203"/>
    <mergeCell ref="B204:C204"/>
    <mergeCell ref="D204:E204"/>
    <mergeCell ref="F204:G204"/>
    <mergeCell ref="B210:C210"/>
    <mergeCell ref="D210:E210"/>
    <mergeCell ref="F210:G210"/>
    <mergeCell ref="B211:C211"/>
    <mergeCell ref="D211:E211"/>
    <mergeCell ref="F211:G211"/>
    <mergeCell ref="B212:C212"/>
    <mergeCell ref="D212:E212"/>
    <mergeCell ref="F212:G212"/>
    <mergeCell ref="D183:E183"/>
    <mergeCell ref="F183:G183"/>
    <mergeCell ref="A191:G191"/>
    <mergeCell ref="B202:C202"/>
    <mergeCell ref="D202:E202"/>
    <mergeCell ref="F202:G202"/>
    <mergeCell ref="B177:C177"/>
    <mergeCell ref="D177:E177"/>
    <mergeCell ref="F177:G177"/>
    <mergeCell ref="D181:E181"/>
    <mergeCell ref="F181:G181"/>
    <mergeCell ref="D182:E182"/>
    <mergeCell ref="F182:G182"/>
    <mergeCell ref="D187:E187"/>
    <mergeCell ref="F187:G187"/>
    <mergeCell ref="D188:E188"/>
    <mergeCell ref="F188:G188"/>
    <mergeCell ref="D189:E189"/>
    <mergeCell ref="F189:G189"/>
    <mergeCell ref="B195:C195"/>
    <mergeCell ref="D195:E195"/>
    <mergeCell ref="F195:G195"/>
    <mergeCell ref="B196:C196"/>
    <mergeCell ref="D196:E196"/>
    <mergeCell ref="A171:G171"/>
    <mergeCell ref="B175:C175"/>
    <mergeCell ref="D175:E175"/>
    <mergeCell ref="F175:G175"/>
    <mergeCell ref="B176:C176"/>
    <mergeCell ref="D176:E176"/>
    <mergeCell ref="F176:G176"/>
    <mergeCell ref="C167:D167"/>
    <mergeCell ref="F167:G167"/>
    <mergeCell ref="C168:D168"/>
    <mergeCell ref="F168:G168"/>
    <mergeCell ref="C169:D169"/>
    <mergeCell ref="F169:G169"/>
    <mergeCell ref="C161:D161"/>
    <mergeCell ref="F161:G161"/>
    <mergeCell ref="C162:D162"/>
    <mergeCell ref="F162:G162"/>
    <mergeCell ref="C166:D166"/>
    <mergeCell ref="F166:G166"/>
    <mergeCell ref="C153:D153"/>
    <mergeCell ref="F153:G153"/>
    <mergeCell ref="C154:D154"/>
    <mergeCell ref="F154:G154"/>
    <mergeCell ref="A156:G156"/>
    <mergeCell ref="C160:D160"/>
    <mergeCell ref="F160:G160"/>
    <mergeCell ref="A146:B146"/>
    <mergeCell ref="D146:E146"/>
    <mergeCell ref="F146:G146"/>
    <mergeCell ref="A148:G148"/>
    <mergeCell ref="C152:D152"/>
    <mergeCell ref="F152:G152"/>
    <mergeCell ref="A140:G140"/>
    <mergeCell ref="A144:B144"/>
    <mergeCell ref="D144:E144"/>
    <mergeCell ref="F144:G144"/>
    <mergeCell ref="A145:B145"/>
    <mergeCell ref="D145:E145"/>
    <mergeCell ref="F145:G145"/>
    <mergeCell ref="A132:G132"/>
    <mergeCell ref="C136:E136"/>
    <mergeCell ref="F136:G136"/>
    <mergeCell ref="C137:E137"/>
    <mergeCell ref="F137:G137"/>
    <mergeCell ref="C138:E138"/>
    <mergeCell ref="F138:G138"/>
    <mergeCell ref="A124:G124"/>
    <mergeCell ref="C128:D128"/>
    <mergeCell ref="F128:G128"/>
    <mergeCell ref="C129:D129"/>
    <mergeCell ref="F129:G129"/>
    <mergeCell ref="C130:D130"/>
    <mergeCell ref="F130:G130"/>
    <mergeCell ref="B121:C121"/>
    <mergeCell ref="D121:E121"/>
    <mergeCell ref="F121:G121"/>
    <mergeCell ref="B122:C122"/>
    <mergeCell ref="D122:E122"/>
    <mergeCell ref="F122:G122"/>
    <mergeCell ref="D109:F109"/>
    <mergeCell ref="A115:G115"/>
    <mergeCell ref="A119:A120"/>
    <mergeCell ref="B119:C120"/>
    <mergeCell ref="D119:E120"/>
    <mergeCell ref="F119:G120"/>
    <mergeCell ref="B94:C94"/>
    <mergeCell ref="D94:E94"/>
    <mergeCell ref="F94:G94"/>
    <mergeCell ref="A102:G102"/>
    <mergeCell ref="A104:G104"/>
    <mergeCell ref="A108:A110"/>
    <mergeCell ref="B108:B110"/>
    <mergeCell ref="C108:F108"/>
    <mergeCell ref="G108:G110"/>
    <mergeCell ref="C109:C110"/>
    <mergeCell ref="A96:G96"/>
    <mergeCell ref="B98:C98"/>
    <mergeCell ref="B99:C99"/>
    <mergeCell ref="B100:C100"/>
    <mergeCell ref="B92:C92"/>
    <mergeCell ref="D92:E92"/>
    <mergeCell ref="F92:G92"/>
    <mergeCell ref="B93:C93"/>
    <mergeCell ref="D93:E93"/>
    <mergeCell ref="F93:G93"/>
    <mergeCell ref="A86:G86"/>
    <mergeCell ref="B90:C90"/>
    <mergeCell ref="D90:E90"/>
    <mergeCell ref="F90:G90"/>
    <mergeCell ref="B91:C91"/>
    <mergeCell ref="D91:E91"/>
    <mergeCell ref="F91:G91"/>
    <mergeCell ref="B83:C83"/>
    <mergeCell ref="D83:E83"/>
    <mergeCell ref="F83:G83"/>
    <mergeCell ref="B84:C84"/>
    <mergeCell ref="D84:E84"/>
    <mergeCell ref="F84:G84"/>
    <mergeCell ref="B78:C78"/>
    <mergeCell ref="D78:E78"/>
    <mergeCell ref="F78:G78"/>
    <mergeCell ref="B82:C82"/>
    <mergeCell ref="D82:E82"/>
    <mergeCell ref="F82:G82"/>
    <mergeCell ref="A72:G72"/>
    <mergeCell ref="B76:C76"/>
    <mergeCell ref="D76:E76"/>
    <mergeCell ref="F76:G76"/>
    <mergeCell ref="B77:C77"/>
    <mergeCell ref="D77:E77"/>
    <mergeCell ref="F77:G77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A42:G42"/>
    <mergeCell ref="B46:C46"/>
    <mergeCell ref="D46:E46"/>
    <mergeCell ref="F46:G46"/>
    <mergeCell ref="B47:C47"/>
    <mergeCell ref="D47:E47"/>
    <mergeCell ref="F47:G47"/>
    <mergeCell ref="A34:G34"/>
    <mergeCell ref="A38:C38"/>
    <mergeCell ref="D38:G38"/>
    <mergeCell ref="A39:C39"/>
    <mergeCell ref="D39:G39"/>
    <mergeCell ref="A40:C40"/>
    <mergeCell ref="D40:G40"/>
    <mergeCell ref="B31:C31"/>
    <mergeCell ref="D31:E31"/>
    <mergeCell ref="F31:G31"/>
    <mergeCell ref="B32:C32"/>
    <mergeCell ref="D32:E32"/>
    <mergeCell ref="F32:G32"/>
    <mergeCell ref="B26:C26"/>
    <mergeCell ref="D26:E26"/>
    <mergeCell ref="F26:G26"/>
    <mergeCell ref="B30:C30"/>
    <mergeCell ref="D30:E30"/>
    <mergeCell ref="F30:G30"/>
    <mergeCell ref="B24:C24"/>
    <mergeCell ref="D24:E24"/>
    <mergeCell ref="F24:G24"/>
    <mergeCell ref="B25:C25"/>
    <mergeCell ref="D25:E25"/>
    <mergeCell ref="F25:G25"/>
    <mergeCell ref="B19:C19"/>
    <mergeCell ref="D19:E19"/>
    <mergeCell ref="F19:G19"/>
    <mergeCell ref="B20:C20"/>
    <mergeCell ref="D20:E20"/>
    <mergeCell ref="F20:G20"/>
    <mergeCell ref="A14:G14"/>
    <mergeCell ref="B18:C18"/>
    <mergeCell ref="D18:E18"/>
    <mergeCell ref="F18:G18"/>
    <mergeCell ref="B10:C10"/>
    <mergeCell ref="D10:E10"/>
    <mergeCell ref="F10:G10"/>
    <mergeCell ref="B11:C11"/>
    <mergeCell ref="D11:E11"/>
    <mergeCell ref="F11:G11"/>
    <mergeCell ref="E1:G1"/>
    <mergeCell ref="A2:G2"/>
    <mergeCell ref="A4:G4"/>
    <mergeCell ref="A5:G5"/>
    <mergeCell ref="B9:C9"/>
    <mergeCell ref="D9:E9"/>
    <mergeCell ref="F9:G9"/>
    <mergeCell ref="B12:C12"/>
    <mergeCell ref="D12:E12"/>
    <mergeCell ref="F12:G12"/>
  </mergeCells>
  <pageMargins left="1.3779527559055118" right="0.39370078740157483" top="0.98425196850393704" bottom="0.78740157480314965" header="0.31496062992125984" footer="0.31496062992125984"/>
  <pageSetup paperSize="9" scale="46" orientation="portrait" horizontalDpi="300" verticalDpi="300" r:id="rId1"/>
  <rowBreaks count="8" manualBreakCount="8">
    <brk id="32" max="16383" man="1"/>
    <brk id="84" max="16383" man="1"/>
    <brk id="139" max="16383" man="1"/>
    <brk id="177" max="16383" man="1"/>
    <brk id="234" max="16383" man="1"/>
    <brk id="283" max="16383" man="1"/>
    <brk id="325" max="16383" man="1"/>
    <brk id="371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59"/>
  <sheetViews>
    <sheetView view="pageBreakPreview" zoomScaleNormal="100" zoomScaleSheetLayoutView="100" workbookViewId="0">
      <selection activeCell="A4" sqref="A4:G4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7" width="16.44140625" style="7" customWidth="1"/>
    <col min="8" max="8" width="18.6640625" style="7" bestFit="1" customWidth="1"/>
    <col min="9" max="10" width="13.6640625" style="7" bestFit="1" customWidth="1"/>
    <col min="11" max="11" width="14.33203125" style="7" bestFit="1" customWidth="1"/>
    <col min="12" max="16384" width="8.88671875" style="7"/>
  </cols>
  <sheetData>
    <row r="1" spans="1:11" ht="39" customHeight="1" x14ac:dyDescent="0.3">
      <c r="A1" s="6"/>
      <c r="E1" s="401"/>
      <c r="F1" s="401"/>
      <c r="G1" s="401"/>
    </row>
    <row r="2" spans="1:11" ht="40.049999999999997" customHeight="1" x14ac:dyDescent="0.3">
      <c r="A2" s="402" t="s">
        <v>364</v>
      </c>
      <c r="B2" s="402"/>
      <c r="C2" s="402"/>
      <c r="D2" s="402"/>
      <c r="E2" s="402"/>
      <c r="F2" s="402"/>
      <c r="G2" s="402"/>
    </row>
    <row r="3" spans="1:11" ht="17.55" x14ac:dyDescent="0.3">
      <c r="A3" s="112"/>
      <c r="B3" s="112"/>
      <c r="C3" s="112"/>
      <c r="D3" s="112"/>
      <c r="E3" s="112"/>
      <c r="F3" s="112"/>
      <c r="G3" s="112"/>
    </row>
    <row r="4" spans="1:11" ht="35.549999999999997" customHeight="1" x14ac:dyDescent="0.3">
      <c r="A4" s="402" t="s">
        <v>365</v>
      </c>
      <c r="B4" s="402"/>
      <c r="C4" s="402"/>
      <c r="D4" s="402"/>
      <c r="E4" s="402"/>
      <c r="F4" s="402"/>
      <c r="G4" s="402"/>
    </row>
    <row r="5" spans="1:11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11" ht="17.399999999999999" x14ac:dyDescent="0.3">
      <c r="A6" s="109"/>
    </row>
    <row r="7" spans="1:11" ht="18" x14ac:dyDescent="0.35">
      <c r="A7" s="9" t="s">
        <v>250</v>
      </c>
      <c r="B7" s="10">
        <v>120</v>
      </c>
      <c r="K7" s="85" t="s">
        <v>248</v>
      </c>
    </row>
    <row r="8" spans="1:11" ht="15" x14ac:dyDescent="0.3">
      <c r="A8" s="11"/>
      <c r="H8" s="7" t="s">
        <v>247</v>
      </c>
      <c r="I8" s="7" t="s">
        <v>252</v>
      </c>
      <c r="J8" s="7" t="s">
        <v>251</v>
      </c>
    </row>
    <row r="9" spans="1:11" ht="79.8" customHeight="1" x14ac:dyDescent="0.3">
      <c r="A9" s="110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  <c r="H9" s="50">
        <f>'платные на 2025-2026 год'!D8</f>
        <v>0</v>
      </c>
      <c r="I9" s="50">
        <f>F11+F20+F26+F32+D40+F48+F56+F64+F70+F78+F84+F92+F93+F94</f>
        <v>43900</v>
      </c>
      <c r="J9" s="50">
        <f>G113+F122+F130+F138+F146+F154+F162+F168+F177+F183+F203+F217+F224+F231+F240+F247+F254+F263+F265+F267+F269+F271+F281+F290+F300+F309+F310+F311+F312+F314+F322+F331+F338+F350+F357+E368+F378+F380+F388+F397+F407+F409+F411+F413+F415+F417+F421-F177</f>
        <v>43900</v>
      </c>
      <c r="K9" s="84">
        <f>H9+I9-J9</f>
        <v>0</v>
      </c>
    </row>
    <row r="10" spans="1:11" ht="18" x14ac:dyDescent="0.3">
      <c r="A10" s="110">
        <v>1</v>
      </c>
      <c r="B10" s="395">
        <v>2</v>
      </c>
      <c r="C10" s="395"/>
      <c r="D10" s="395">
        <v>3</v>
      </c>
      <c r="E10" s="395"/>
      <c r="F10" s="395">
        <v>4</v>
      </c>
      <c r="G10" s="395"/>
      <c r="H10" s="50"/>
      <c r="I10" s="50"/>
      <c r="J10" s="50"/>
      <c r="K10" s="50"/>
    </row>
    <row r="11" spans="1:11" ht="36" x14ac:dyDescent="0.3">
      <c r="A11" s="13" t="s">
        <v>167</v>
      </c>
      <c r="B11" s="395"/>
      <c r="C11" s="395"/>
      <c r="D11" s="395"/>
      <c r="E11" s="395"/>
      <c r="F11" s="398">
        <f>'платные на 2024 год '!G12</f>
        <v>0</v>
      </c>
      <c r="G11" s="398"/>
    </row>
    <row r="12" spans="1:11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11" ht="17.399999999999999" x14ac:dyDescent="0.3">
      <c r="A13" s="109"/>
    </row>
    <row r="14" spans="1:11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11" ht="17.399999999999999" x14ac:dyDescent="0.3">
      <c r="A15" s="112"/>
      <c r="B15" s="112"/>
      <c r="C15" s="112"/>
      <c r="D15" s="112"/>
      <c r="E15" s="112"/>
      <c r="F15" s="112"/>
      <c r="G15" s="112"/>
    </row>
    <row r="16" spans="1:11" ht="18" x14ac:dyDescent="0.35">
      <c r="A16" s="9" t="s">
        <v>250</v>
      </c>
      <c r="B16" s="10">
        <v>130</v>
      </c>
    </row>
    <row r="17" spans="1:11" ht="15" x14ac:dyDescent="0.3">
      <c r="A17" s="11"/>
    </row>
    <row r="18" spans="1:11" ht="55.95" customHeight="1" x14ac:dyDescent="0.3">
      <c r="A18" s="110" t="s">
        <v>84</v>
      </c>
      <c r="B18" s="395" t="s">
        <v>170</v>
      </c>
      <c r="C18" s="395"/>
      <c r="D18" s="395" t="s">
        <v>171</v>
      </c>
      <c r="E18" s="395"/>
      <c r="F18" s="395" t="s">
        <v>169</v>
      </c>
      <c r="G18" s="395"/>
    </row>
    <row r="19" spans="1:11" ht="18" x14ac:dyDescent="0.3">
      <c r="A19" s="110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11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v>0</v>
      </c>
      <c r="G20" s="398"/>
      <c r="H20" s="50"/>
      <c r="I20" s="50"/>
      <c r="J20" s="50"/>
      <c r="K20" s="50"/>
    </row>
    <row r="21" spans="1:11" ht="17.399999999999999" x14ac:dyDescent="0.3">
      <c r="A21" s="109"/>
    </row>
    <row r="22" spans="1:11" ht="18" x14ac:dyDescent="0.35">
      <c r="A22" s="9" t="s">
        <v>250</v>
      </c>
      <c r="B22" s="10">
        <v>130</v>
      </c>
    </row>
    <row r="23" spans="1:11" ht="15" x14ac:dyDescent="0.3">
      <c r="A23" s="11"/>
    </row>
    <row r="24" spans="1:11" ht="41.4" customHeight="1" x14ac:dyDescent="0.3">
      <c r="A24" s="110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11" ht="18" x14ac:dyDescent="0.3">
      <c r="A25" s="110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11" ht="72" x14ac:dyDescent="0.3">
      <c r="A26" s="13" t="s">
        <v>162</v>
      </c>
      <c r="B26" s="395"/>
      <c r="C26" s="395"/>
      <c r="D26" s="395"/>
      <c r="E26" s="395"/>
      <c r="F26" s="398">
        <f>'платные на 2025-2026 год'!G13</f>
        <v>43900</v>
      </c>
      <c r="G26" s="398"/>
    </row>
    <row r="27" spans="1:11" ht="17.399999999999999" x14ac:dyDescent="0.3">
      <c r="A27" s="109"/>
    </row>
    <row r="28" spans="1:11" ht="18" x14ac:dyDescent="0.35">
      <c r="A28" s="9" t="s">
        <v>250</v>
      </c>
      <c r="B28" s="10">
        <v>150</v>
      </c>
    </row>
    <row r="29" spans="1:11" ht="15" x14ac:dyDescent="0.3">
      <c r="A29" s="11"/>
    </row>
    <row r="30" spans="1:11" ht="42.6" customHeight="1" x14ac:dyDescent="0.3">
      <c r="A30" s="110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11" ht="18" x14ac:dyDescent="0.3">
      <c r="A31" s="110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11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f>'платные на 2025-2026 год'!G15</f>
        <v>0</v>
      </c>
      <c r="G32" s="398"/>
    </row>
    <row r="33" spans="1:7" ht="17.399999999999999" x14ac:dyDescent="0.3">
      <c r="A33" s="109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109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f>'платные на 2025-2026 год'!G14</f>
        <v>0</v>
      </c>
      <c r="E40" s="407"/>
      <c r="F40" s="407"/>
      <c r="G40" s="400"/>
    </row>
    <row r="41" spans="1:7" ht="17.399999999999999" x14ac:dyDescent="0.3">
      <c r="A41" s="109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112"/>
      <c r="B43" s="112"/>
      <c r="C43" s="112"/>
      <c r="D43" s="112"/>
      <c r="E43" s="112"/>
      <c r="F43" s="112"/>
      <c r="G43" s="112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110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110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f>'платные на 2025-2026 год'!G16</f>
        <v>0</v>
      </c>
      <c r="G48" s="398"/>
    </row>
    <row r="49" spans="1:7" ht="17.399999999999999" x14ac:dyDescent="0.3">
      <c r="A49" s="109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109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110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110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v>0</v>
      </c>
      <c r="G56" s="398"/>
    </row>
    <row r="57" spans="1:7" ht="17.399999999999999" x14ac:dyDescent="0.3">
      <c r="A57" s="109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109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110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110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f>'платные на 2025-2026 год'!G19</f>
        <v>0</v>
      </c>
      <c r="G64" s="398"/>
    </row>
    <row r="65" spans="1:7" ht="17.399999999999999" x14ac:dyDescent="0.3">
      <c r="A65" s="109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110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110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f>'платные на 2025-2026 год'!G20</f>
        <v>0</v>
      </c>
      <c r="G70" s="398"/>
    </row>
    <row r="71" spans="1:7" ht="18" x14ac:dyDescent="0.3">
      <c r="A71" s="15"/>
      <c r="B71" s="19"/>
      <c r="C71" s="19"/>
      <c r="D71" s="19"/>
      <c r="E71" s="19"/>
      <c r="F71" s="86"/>
      <c r="G71" s="86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43.2" customHeight="1" x14ac:dyDescent="0.3">
      <c r="A76" s="110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110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398">
        <f>'платные на 2025-2026 год'!G23</f>
        <v>0</v>
      </c>
      <c r="G78" s="398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39" customHeight="1" x14ac:dyDescent="0.3">
      <c r="A82" s="110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110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398">
        <f>'платные на 2025-2026 год'!G24</f>
        <v>0</v>
      </c>
      <c r="G84" s="398"/>
    </row>
    <row r="85" spans="1:7" ht="18" x14ac:dyDescent="0.3">
      <c r="A85" s="15"/>
      <c r="B85" s="19"/>
      <c r="C85" s="19"/>
      <c r="D85" s="19"/>
      <c r="E85" s="19"/>
      <c r="F85" s="19"/>
      <c r="G85" s="19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43.8" customHeight="1" x14ac:dyDescent="0.3">
      <c r="A90" s="110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10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07" t="s">
        <v>190</v>
      </c>
      <c r="B92" s="396" t="s">
        <v>115</v>
      </c>
      <c r="C92" s="397"/>
      <c r="D92" s="396" t="s">
        <v>115</v>
      </c>
      <c r="E92" s="397"/>
      <c r="F92" s="398">
        <f>'платные на 2025-2026 год'!G116</f>
        <v>0</v>
      </c>
      <c r="G92" s="395"/>
    </row>
    <row r="93" spans="1:7" ht="54" x14ac:dyDescent="0.3">
      <c r="A93" s="107" t="s">
        <v>191</v>
      </c>
      <c r="B93" s="396" t="s">
        <v>115</v>
      </c>
      <c r="C93" s="397"/>
      <c r="D93" s="396" t="s">
        <v>115</v>
      </c>
      <c r="E93" s="397"/>
      <c r="F93" s="398">
        <f>'платные на 2025-2026 год'!G117</f>
        <v>0</v>
      </c>
      <c r="G93" s="395"/>
    </row>
    <row r="94" spans="1:7" ht="54.6" thickBot="1" x14ac:dyDescent="0.35">
      <c r="A94" s="32" t="s">
        <v>192</v>
      </c>
      <c r="B94" s="396" t="s">
        <v>115</v>
      </c>
      <c r="C94" s="397"/>
      <c r="D94" s="396" t="s">
        <v>115</v>
      </c>
      <c r="E94" s="397"/>
      <c r="F94" s="398">
        <f>'платные на 2025-2026 год'!G118</f>
        <v>0</v>
      </c>
      <c r="G94" s="395"/>
    </row>
    <row r="95" spans="1:7" ht="18" x14ac:dyDescent="0.3">
      <c r="A95" s="15"/>
      <c r="B95" s="19"/>
      <c r="C95" s="19"/>
      <c r="D95" s="19"/>
      <c r="E95" s="19"/>
      <c r="F95" s="19"/>
      <c r="G95" s="19"/>
    </row>
    <row r="96" spans="1:7" ht="17.399999999999999" customHeight="1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15" t="s">
        <v>84</v>
      </c>
      <c r="B98" s="395" t="s">
        <v>163</v>
      </c>
      <c r="C98" s="395"/>
    </row>
    <row r="99" spans="1:7" ht="18" x14ac:dyDescent="0.3">
      <c r="A99" s="215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19"/>
      <c r="G101" s="19"/>
    </row>
    <row r="102" spans="1:7" ht="48.6" customHeight="1" x14ac:dyDescent="0.3">
      <c r="A102" s="402" t="s">
        <v>341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395" t="s">
        <v>74</v>
      </c>
      <c r="B108" s="395" t="s">
        <v>75</v>
      </c>
      <c r="C108" s="395" t="s">
        <v>76</v>
      </c>
      <c r="D108" s="395"/>
      <c r="E108" s="395"/>
      <c r="F108" s="395"/>
      <c r="G108" s="395" t="s">
        <v>77</v>
      </c>
    </row>
    <row r="109" spans="1:7" ht="18" x14ac:dyDescent="0.3">
      <c r="A109" s="395"/>
      <c r="B109" s="395"/>
      <c r="C109" s="395" t="s">
        <v>78</v>
      </c>
      <c r="D109" s="395" t="s">
        <v>6</v>
      </c>
      <c r="E109" s="395"/>
      <c r="F109" s="395"/>
      <c r="G109" s="395"/>
    </row>
    <row r="110" spans="1:7" ht="72" x14ac:dyDescent="0.3">
      <c r="A110" s="395"/>
      <c r="B110" s="395"/>
      <c r="C110" s="395"/>
      <c r="D110" s="12" t="s">
        <v>79</v>
      </c>
      <c r="E110" s="12" t="s">
        <v>80</v>
      </c>
      <c r="F110" s="12" t="s">
        <v>81</v>
      </c>
      <c r="G110" s="395"/>
    </row>
    <row r="111" spans="1:7" ht="18" x14ac:dyDescent="0.3">
      <c r="A111" s="110">
        <v>1</v>
      </c>
      <c r="B111" s="110">
        <v>2</v>
      </c>
      <c r="C111" s="110">
        <v>3</v>
      </c>
      <c r="D111" s="110">
        <v>4</v>
      </c>
      <c r="E111" s="110">
        <v>4</v>
      </c>
      <c r="F111" s="110">
        <v>5</v>
      </c>
      <c r="G111" s="110">
        <v>7</v>
      </c>
    </row>
    <row r="112" spans="1:7" ht="18" x14ac:dyDescent="0.3">
      <c r="A112" s="110"/>
      <c r="B112" s="110"/>
      <c r="C112" s="111"/>
      <c r="D112" s="111"/>
      <c r="E112" s="111"/>
      <c r="F112" s="111"/>
      <c r="G112" s="111"/>
    </row>
    <row r="113" spans="1:7" ht="18" x14ac:dyDescent="0.3">
      <c r="A113" s="110" t="s">
        <v>144</v>
      </c>
      <c r="B113" s="110"/>
      <c r="C113" s="111"/>
      <c r="D113" s="111"/>
      <c r="E113" s="111"/>
      <c r="F113" s="111"/>
      <c r="G113" s="111">
        <f>'платные на 2025-2026 год'!G31+'платные на 2025-2026 год'!G73</f>
        <v>0</v>
      </c>
    </row>
    <row r="114" spans="1:7" ht="17.399999999999999" x14ac:dyDescent="0.3">
      <c r="A114" s="8"/>
    </row>
    <row r="115" spans="1:7" ht="17.399999999999999" x14ac:dyDescent="0.3">
      <c r="A115" s="408" t="s">
        <v>178</v>
      </c>
      <c r="B115" s="408"/>
      <c r="C115" s="408"/>
      <c r="D115" s="408"/>
      <c r="E115" s="408"/>
      <c r="F115" s="408"/>
      <c r="G115" s="408"/>
    </row>
    <row r="116" spans="1:7" ht="17.399999999999999" x14ac:dyDescent="0.3">
      <c r="A116" s="115"/>
      <c r="B116" s="115"/>
      <c r="C116" s="115"/>
      <c r="D116" s="115"/>
      <c r="E116" s="115"/>
      <c r="F116" s="115"/>
      <c r="G116" s="115"/>
    </row>
    <row r="117" spans="1:7" ht="18" x14ac:dyDescent="0.35">
      <c r="A117" s="9" t="s">
        <v>143</v>
      </c>
      <c r="B117" s="10" t="s">
        <v>298</v>
      </c>
    </row>
    <row r="118" spans="1:7" ht="15" x14ac:dyDescent="0.3">
      <c r="A118" s="11"/>
    </row>
    <row r="119" spans="1:7" ht="129" customHeight="1" x14ac:dyDescent="0.3">
      <c r="A119" s="395" t="s">
        <v>82</v>
      </c>
      <c r="B119" s="395" t="s">
        <v>239</v>
      </c>
      <c r="C119" s="395"/>
      <c r="D119" s="395" t="s">
        <v>182</v>
      </c>
      <c r="E119" s="395"/>
      <c r="F119" s="395" t="s">
        <v>83</v>
      </c>
      <c r="G119" s="395"/>
    </row>
    <row r="120" spans="1:7" ht="15" customHeight="1" x14ac:dyDescent="0.3">
      <c r="A120" s="395"/>
      <c r="B120" s="395"/>
      <c r="C120" s="395"/>
      <c r="D120" s="395"/>
      <c r="E120" s="395"/>
      <c r="F120" s="395"/>
      <c r="G120" s="395"/>
    </row>
    <row r="121" spans="1:7" ht="18" x14ac:dyDescent="0.3">
      <c r="A121" s="110">
        <v>1</v>
      </c>
      <c r="B121" s="395">
        <v>2</v>
      </c>
      <c r="C121" s="395"/>
      <c r="D121" s="395">
        <v>3</v>
      </c>
      <c r="E121" s="395"/>
      <c r="F121" s="395">
        <v>4</v>
      </c>
      <c r="G121" s="395"/>
    </row>
    <row r="122" spans="1:7" ht="18" x14ac:dyDescent="0.3">
      <c r="A122" s="13"/>
      <c r="B122" s="398">
        <f>'платные на 2025-2026 год'!G31+'платные на 2025-2026 год'!G33+'платные на 2025-2026 год'!G73</f>
        <v>0</v>
      </c>
      <c r="C122" s="398"/>
      <c r="D122" s="398">
        <f>G113</f>
        <v>0</v>
      </c>
      <c r="E122" s="398"/>
      <c r="F122" s="398">
        <f>B122-D122</f>
        <v>0</v>
      </c>
      <c r="G122" s="398"/>
    </row>
    <row r="123" spans="1:7" ht="17.399999999999999" x14ac:dyDescent="0.3">
      <c r="A123" s="8"/>
    </row>
    <row r="124" spans="1:7" ht="51" customHeight="1" x14ac:dyDescent="0.3">
      <c r="A124" s="409" t="s">
        <v>199</v>
      </c>
      <c r="B124" s="409"/>
      <c r="C124" s="409"/>
      <c r="D124" s="409"/>
      <c r="E124" s="409"/>
      <c r="F124" s="409"/>
      <c r="G124" s="409"/>
    </row>
    <row r="125" spans="1:7" ht="18" x14ac:dyDescent="0.3">
      <c r="A125" s="9"/>
    </row>
    <row r="126" spans="1:7" ht="18" x14ac:dyDescent="0.35">
      <c r="A126" s="9" t="s">
        <v>145</v>
      </c>
      <c r="B126" s="10">
        <v>112</v>
      </c>
    </row>
    <row r="127" spans="1:7" ht="15" x14ac:dyDescent="0.3">
      <c r="A127" s="11"/>
    </row>
    <row r="128" spans="1:7" ht="108.6" customHeight="1" x14ac:dyDescent="0.3">
      <c r="A128" s="110" t="s">
        <v>84</v>
      </c>
      <c r="B128" s="110" t="s">
        <v>85</v>
      </c>
      <c r="C128" s="395" t="s">
        <v>86</v>
      </c>
      <c r="D128" s="395"/>
      <c r="E128" s="110" t="s">
        <v>87</v>
      </c>
      <c r="F128" s="395" t="s">
        <v>88</v>
      </c>
      <c r="G128" s="395"/>
    </row>
    <row r="129" spans="1:7" ht="18" x14ac:dyDescent="0.3">
      <c r="A129" s="110">
        <v>1</v>
      </c>
      <c r="B129" s="110">
        <v>2</v>
      </c>
      <c r="C129" s="395">
        <v>3</v>
      </c>
      <c r="D129" s="395"/>
      <c r="E129" s="110">
        <v>4</v>
      </c>
      <c r="F129" s="395">
        <v>5</v>
      </c>
      <c r="G129" s="395"/>
    </row>
    <row r="130" spans="1:7" ht="18" x14ac:dyDescent="0.3">
      <c r="A130" s="13" t="s">
        <v>89</v>
      </c>
      <c r="B130" s="113"/>
      <c r="C130" s="395"/>
      <c r="D130" s="395"/>
      <c r="E130" s="14"/>
      <c r="F130" s="398">
        <f>'платные на 2025-2026 год'!G32</f>
        <v>0</v>
      </c>
      <c r="G130" s="398"/>
    </row>
    <row r="131" spans="1:7" ht="17.399999999999999" x14ac:dyDescent="0.3">
      <c r="A131" s="8"/>
    </row>
    <row r="132" spans="1:7" ht="33" customHeight="1" x14ac:dyDescent="0.3">
      <c r="A132" s="409" t="s">
        <v>222</v>
      </c>
      <c r="B132" s="409"/>
      <c r="C132" s="409"/>
      <c r="D132" s="409"/>
      <c r="E132" s="409"/>
      <c r="F132" s="409"/>
      <c r="G132" s="409"/>
    </row>
    <row r="133" spans="1:7" ht="18" x14ac:dyDescent="0.3">
      <c r="A133" s="9"/>
    </row>
    <row r="134" spans="1:7" ht="18" x14ac:dyDescent="0.35">
      <c r="A134" s="9" t="s">
        <v>145</v>
      </c>
      <c r="B134" s="10">
        <v>112</v>
      </c>
    </row>
    <row r="135" spans="1:7" ht="15" x14ac:dyDescent="0.3">
      <c r="A135" s="11"/>
    </row>
    <row r="136" spans="1:7" ht="36" x14ac:dyDescent="0.3">
      <c r="A136" s="110" t="s">
        <v>84</v>
      </c>
      <c r="B136" s="110" t="s">
        <v>223</v>
      </c>
      <c r="C136" s="396" t="s">
        <v>224</v>
      </c>
      <c r="D136" s="403"/>
      <c r="E136" s="397"/>
      <c r="F136" s="395" t="s">
        <v>92</v>
      </c>
      <c r="G136" s="395"/>
    </row>
    <row r="137" spans="1:7" ht="18" x14ac:dyDescent="0.3">
      <c r="A137" s="110">
        <v>1</v>
      </c>
      <c r="B137" s="110">
        <v>2</v>
      </c>
      <c r="C137" s="396">
        <v>3</v>
      </c>
      <c r="D137" s="403"/>
      <c r="E137" s="397"/>
      <c r="F137" s="395">
        <v>4</v>
      </c>
      <c r="G137" s="395"/>
    </row>
    <row r="138" spans="1:7" ht="18" x14ac:dyDescent="0.3">
      <c r="A138" s="13"/>
      <c r="B138" s="113"/>
      <c r="C138" s="396"/>
      <c r="D138" s="403"/>
      <c r="E138" s="397"/>
      <c r="F138" s="398">
        <f>'платные на 2025-2026 год'!G35</f>
        <v>0</v>
      </c>
      <c r="G138" s="398"/>
    </row>
    <row r="139" spans="1:7" ht="18" x14ac:dyDescent="0.3">
      <c r="A139" s="15"/>
      <c r="B139" s="16"/>
      <c r="C139" s="19"/>
      <c r="D139" s="19"/>
      <c r="E139" s="20"/>
      <c r="F139" s="19"/>
      <c r="G139" s="19"/>
    </row>
    <row r="140" spans="1:7" ht="38.4" customHeight="1" x14ac:dyDescent="0.3">
      <c r="A140" s="409" t="s">
        <v>200</v>
      </c>
      <c r="B140" s="409"/>
      <c r="C140" s="409"/>
      <c r="D140" s="409"/>
      <c r="E140" s="409"/>
      <c r="F140" s="409"/>
      <c r="G140" s="409"/>
    </row>
    <row r="141" spans="1:7" ht="18" x14ac:dyDescent="0.3">
      <c r="A141" s="9"/>
    </row>
    <row r="142" spans="1:7" ht="18" x14ac:dyDescent="0.35">
      <c r="A142" s="9" t="s">
        <v>143</v>
      </c>
      <c r="B142" s="10">
        <v>112</v>
      </c>
    </row>
    <row r="143" spans="1:7" ht="15" x14ac:dyDescent="0.3">
      <c r="A143" s="11"/>
    </row>
    <row r="144" spans="1:7" ht="72" x14ac:dyDescent="0.3">
      <c r="A144" s="395" t="s">
        <v>84</v>
      </c>
      <c r="B144" s="395"/>
      <c r="C144" s="110" t="s">
        <v>90</v>
      </c>
      <c r="D144" s="395" t="s">
        <v>91</v>
      </c>
      <c r="E144" s="395"/>
      <c r="F144" s="395" t="s">
        <v>92</v>
      </c>
      <c r="G144" s="395"/>
    </row>
    <row r="145" spans="1:7" ht="18" x14ac:dyDescent="0.3">
      <c r="A145" s="396">
        <v>1</v>
      </c>
      <c r="B145" s="397"/>
      <c r="C145" s="110">
        <v>2</v>
      </c>
      <c r="D145" s="396">
        <v>3</v>
      </c>
      <c r="E145" s="397"/>
      <c r="F145" s="396">
        <v>4</v>
      </c>
      <c r="G145" s="397"/>
    </row>
    <row r="146" spans="1:7" ht="18" x14ac:dyDescent="0.3">
      <c r="A146" s="396"/>
      <c r="B146" s="397"/>
      <c r="C146" s="110"/>
      <c r="D146" s="396"/>
      <c r="E146" s="397"/>
      <c r="F146" s="399">
        <f>'платные на 2025-2026 год'!G41</f>
        <v>0</v>
      </c>
      <c r="G146" s="400"/>
    </row>
    <row r="147" spans="1:7" ht="17.399999999999999" x14ac:dyDescent="0.3">
      <c r="A147" s="8"/>
    </row>
    <row r="148" spans="1:7" ht="36.6" customHeight="1" x14ac:dyDescent="0.3">
      <c r="A148" s="409" t="s">
        <v>201</v>
      </c>
      <c r="B148" s="409"/>
      <c r="C148" s="409"/>
      <c r="D148" s="409"/>
      <c r="E148" s="409"/>
      <c r="F148" s="409"/>
      <c r="G148" s="409"/>
    </row>
    <row r="149" spans="1:7" ht="17.399999999999999" x14ac:dyDescent="0.3">
      <c r="A149" s="114"/>
      <c r="B149" s="114"/>
      <c r="C149" s="114"/>
      <c r="D149" s="114"/>
      <c r="E149" s="114"/>
      <c r="F149" s="114"/>
      <c r="G149" s="114"/>
    </row>
    <row r="150" spans="1:7" ht="18" x14ac:dyDescent="0.35">
      <c r="A150" s="9" t="s">
        <v>145</v>
      </c>
      <c r="B150" s="10">
        <v>112</v>
      </c>
    </row>
    <row r="151" spans="1:7" ht="15" x14ac:dyDescent="0.3">
      <c r="A151" s="11"/>
    </row>
    <row r="152" spans="1:7" ht="108.6" customHeight="1" x14ac:dyDescent="0.3">
      <c r="A152" s="110" t="s">
        <v>84</v>
      </c>
      <c r="B152" s="110" t="s">
        <v>85</v>
      </c>
      <c r="C152" s="395" t="s">
        <v>86</v>
      </c>
      <c r="D152" s="395"/>
      <c r="E152" s="110" t="s">
        <v>87</v>
      </c>
      <c r="F152" s="395" t="s">
        <v>88</v>
      </c>
      <c r="G152" s="395"/>
    </row>
    <row r="153" spans="1:7" ht="18" x14ac:dyDescent="0.3">
      <c r="A153" s="110">
        <v>1</v>
      </c>
      <c r="B153" s="110">
        <v>2</v>
      </c>
      <c r="C153" s="395">
        <v>3</v>
      </c>
      <c r="D153" s="395"/>
      <c r="E153" s="110">
        <v>4</v>
      </c>
      <c r="F153" s="395">
        <v>5</v>
      </c>
      <c r="G153" s="395"/>
    </row>
    <row r="154" spans="1:7" ht="36" x14ac:dyDescent="0.3">
      <c r="A154" s="13" t="s">
        <v>93</v>
      </c>
      <c r="B154" s="113"/>
      <c r="C154" s="395"/>
      <c r="D154" s="395"/>
      <c r="E154" s="14"/>
      <c r="F154" s="398">
        <f>'платные на 2025-2026 год'!G56</f>
        <v>0</v>
      </c>
      <c r="G154" s="398"/>
    </row>
    <row r="155" spans="1:7" ht="17.399999999999999" x14ac:dyDescent="0.3">
      <c r="A155" s="8"/>
    </row>
    <row r="156" spans="1:7" ht="41.4" customHeight="1" x14ac:dyDescent="0.3">
      <c r="A156" s="409" t="s">
        <v>202</v>
      </c>
      <c r="B156" s="409"/>
      <c r="C156" s="409"/>
      <c r="D156" s="409"/>
      <c r="E156" s="409"/>
      <c r="F156" s="409"/>
      <c r="G156" s="409"/>
    </row>
    <row r="157" spans="1:7" ht="18" x14ac:dyDescent="0.3">
      <c r="A157" s="9"/>
    </row>
    <row r="158" spans="1:7" ht="18" x14ac:dyDescent="0.35">
      <c r="A158" s="9" t="s">
        <v>143</v>
      </c>
      <c r="B158" s="10">
        <v>113</v>
      </c>
    </row>
    <row r="159" spans="1:7" ht="15" x14ac:dyDescent="0.3">
      <c r="A159" s="11"/>
    </row>
    <row r="160" spans="1:7" ht="108.6" customHeight="1" x14ac:dyDescent="0.3">
      <c r="A160" s="110" t="s">
        <v>84</v>
      </c>
      <c r="B160" s="110" t="s">
        <v>94</v>
      </c>
      <c r="C160" s="395" t="s">
        <v>95</v>
      </c>
      <c r="D160" s="395"/>
      <c r="E160" s="110" t="s">
        <v>87</v>
      </c>
      <c r="F160" s="395" t="s">
        <v>88</v>
      </c>
      <c r="G160" s="395"/>
    </row>
    <row r="161" spans="1:7" ht="18" x14ac:dyDescent="0.35">
      <c r="A161" s="110">
        <v>1</v>
      </c>
      <c r="B161" s="110">
        <v>2</v>
      </c>
      <c r="C161" s="395">
        <v>3</v>
      </c>
      <c r="D161" s="395"/>
      <c r="E161" s="110">
        <v>4</v>
      </c>
      <c r="F161" s="410">
        <v>5</v>
      </c>
      <c r="G161" s="411"/>
    </row>
    <row r="162" spans="1:7" ht="90" x14ac:dyDescent="0.3">
      <c r="A162" s="13" t="s">
        <v>96</v>
      </c>
      <c r="B162" s="111"/>
      <c r="C162" s="398"/>
      <c r="D162" s="398"/>
      <c r="E162" s="83"/>
      <c r="F162" s="412">
        <f>'платные на 2025-2026 год'!G57</f>
        <v>0</v>
      </c>
      <c r="G162" s="413"/>
    </row>
    <row r="163" spans="1:7" ht="17.399999999999999" x14ac:dyDescent="0.3">
      <c r="A163" s="8"/>
    </row>
    <row r="164" spans="1:7" ht="18" x14ac:dyDescent="0.35">
      <c r="A164" s="9" t="s">
        <v>143</v>
      </c>
      <c r="B164" s="10">
        <v>119</v>
      </c>
    </row>
    <row r="165" spans="1:7" ht="15" x14ac:dyDescent="0.3">
      <c r="A165" s="11"/>
    </row>
    <row r="166" spans="1:7" ht="54" x14ac:dyDescent="0.3">
      <c r="A166" s="110" t="s">
        <v>84</v>
      </c>
      <c r="B166" s="110" t="s">
        <v>94</v>
      </c>
      <c r="C166" s="395" t="s">
        <v>95</v>
      </c>
      <c r="D166" s="395"/>
      <c r="E166" s="110" t="s">
        <v>87</v>
      </c>
      <c r="F166" s="395" t="s">
        <v>88</v>
      </c>
      <c r="G166" s="395"/>
    </row>
    <row r="167" spans="1:7" ht="18" x14ac:dyDescent="0.35">
      <c r="A167" s="110">
        <v>1</v>
      </c>
      <c r="B167" s="110">
        <v>2</v>
      </c>
      <c r="C167" s="395">
        <v>3</v>
      </c>
      <c r="D167" s="395"/>
      <c r="E167" s="110">
        <v>4</v>
      </c>
      <c r="F167" s="410">
        <v>5</v>
      </c>
      <c r="G167" s="411"/>
    </row>
    <row r="168" spans="1:7" ht="54" x14ac:dyDescent="0.3">
      <c r="A168" s="13" t="s">
        <v>155</v>
      </c>
      <c r="B168" s="111"/>
      <c r="C168" s="398"/>
      <c r="D168" s="398"/>
      <c r="E168" s="83"/>
      <c r="F168" s="412">
        <f>'платные на 2025-2026 год'!G58</f>
        <v>0</v>
      </c>
      <c r="G168" s="413"/>
    </row>
    <row r="169" spans="1:7" ht="18" x14ac:dyDescent="0.3">
      <c r="A169" s="13" t="s">
        <v>118</v>
      </c>
      <c r="B169" s="113"/>
      <c r="C169" s="396"/>
      <c r="D169" s="397"/>
      <c r="E169" s="14"/>
      <c r="F169" s="414"/>
      <c r="G169" s="415"/>
    </row>
    <row r="170" spans="1:7" ht="17.399999999999999" x14ac:dyDescent="0.3">
      <c r="A170" s="8"/>
    </row>
    <row r="171" spans="1:7" ht="36" customHeight="1" x14ac:dyDescent="0.3">
      <c r="A171" s="409" t="s">
        <v>203</v>
      </c>
      <c r="B171" s="409"/>
      <c r="C171" s="409"/>
      <c r="D171" s="409"/>
      <c r="E171" s="409"/>
      <c r="F171" s="409"/>
      <c r="G171" s="409"/>
    </row>
    <row r="172" spans="1:7" ht="17.399999999999999" x14ac:dyDescent="0.3">
      <c r="A172" s="114"/>
      <c r="B172" s="114"/>
      <c r="C172" s="114"/>
      <c r="D172" s="114"/>
      <c r="E172" s="114"/>
      <c r="F172" s="114"/>
      <c r="G172" s="114"/>
    </row>
    <row r="173" spans="1:7" ht="18" x14ac:dyDescent="0.35">
      <c r="A173" s="9" t="s">
        <v>143</v>
      </c>
      <c r="B173" s="10">
        <v>111</v>
      </c>
    </row>
    <row r="174" spans="1:7" ht="15" x14ac:dyDescent="0.3">
      <c r="A174" s="11"/>
    </row>
    <row r="175" spans="1:7" ht="72.599999999999994" customHeight="1" x14ac:dyDescent="0.3">
      <c r="A175" s="110" t="s">
        <v>84</v>
      </c>
      <c r="B175" s="395" t="s">
        <v>97</v>
      </c>
      <c r="C175" s="395"/>
      <c r="D175" s="395" t="s">
        <v>98</v>
      </c>
      <c r="E175" s="395"/>
      <c r="F175" s="395" t="s">
        <v>99</v>
      </c>
      <c r="G175" s="395"/>
    </row>
    <row r="176" spans="1:7" ht="18" x14ac:dyDescent="0.35">
      <c r="A176" s="110">
        <v>1</v>
      </c>
      <c r="B176" s="396">
        <v>2</v>
      </c>
      <c r="C176" s="397"/>
      <c r="D176" s="396">
        <v>3</v>
      </c>
      <c r="E176" s="397"/>
      <c r="F176" s="410">
        <v>4</v>
      </c>
      <c r="G176" s="411"/>
    </row>
    <row r="177" spans="1:7" ht="90" x14ac:dyDescent="0.3">
      <c r="A177" s="13" t="s">
        <v>100</v>
      </c>
      <c r="B177" s="396"/>
      <c r="C177" s="397"/>
      <c r="D177" s="396"/>
      <c r="E177" s="397"/>
      <c r="F177" s="412">
        <f>'платные на 2025-2026 год'!G73</f>
        <v>0</v>
      </c>
      <c r="G177" s="413"/>
    </row>
    <row r="178" spans="1:7" ht="18" x14ac:dyDescent="0.3">
      <c r="A178" s="15"/>
      <c r="B178" s="16"/>
      <c r="C178" s="16"/>
      <c r="D178" s="16"/>
      <c r="E178" s="16"/>
      <c r="F178" s="17"/>
      <c r="G178" s="17"/>
    </row>
    <row r="179" spans="1:7" ht="18" x14ac:dyDescent="0.35">
      <c r="A179" s="9" t="s">
        <v>143</v>
      </c>
      <c r="B179" s="10">
        <v>112</v>
      </c>
    </row>
    <row r="180" spans="1:7" ht="15" x14ac:dyDescent="0.3">
      <c r="A180" s="11"/>
    </row>
    <row r="181" spans="1:7" ht="72" x14ac:dyDescent="0.3">
      <c r="A181" s="110" t="s">
        <v>84</v>
      </c>
      <c r="B181" s="110" t="s">
        <v>97</v>
      </c>
      <c r="C181" s="110" t="s">
        <v>101</v>
      </c>
      <c r="D181" s="395" t="s">
        <v>102</v>
      </c>
      <c r="E181" s="395"/>
      <c r="F181" s="395" t="s">
        <v>88</v>
      </c>
      <c r="G181" s="395"/>
    </row>
    <row r="182" spans="1:7" ht="18" x14ac:dyDescent="0.3">
      <c r="A182" s="110">
        <v>1</v>
      </c>
      <c r="B182" s="110">
        <v>2</v>
      </c>
      <c r="C182" s="110">
        <v>3</v>
      </c>
      <c r="D182" s="395">
        <v>4</v>
      </c>
      <c r="E182" s="395"/>
      <c r="F182" s="395">
        <v>5</v>
      </c>
      <c r="G182" s="395"/>
    </row>
    <row r="183" spans="1:7" ht="36" x14ac:dyDescent="0.3">
      <c r="A183" s="13" t="s">
        <v>103</v>
      </c>
      <c r="B183" s="113"/>
      <c r="C183" s="110"/>
      <c r="D183" s="396"/>
      <c r="E183" s="397"/>
      <c r="F183" s="399">
        <f>'платные на 2025-2026 год'!G74</f>
        <v>0</v>
      </c>
      <c r="G183" s="400"/>
    </row>
    <row r="184" spans="1:7" ht="18" x14ac:dyDescent="0.3">
      <c r="A184" s="15"/>
      <c r="B184" s="16"/>
      <c r="C184" s="19"/>
      <c r="D184" s="19"/>
      <c r="E184" s="19"/>
      <c r="F184" s="86"/>
      <c r="G184" s="86"/>
    </row>
    <row r="185" spans="1:7" ht="18" x14ac:dyDescent="0.35">
      <c r="A185" s="9" t="s">
        <v>143</v>
      </c>
      <c r="B185" s="10">
        <v>119</v>
      </c>
    </row>
    <row r="186" spans="1:7" ht="15" x14ac:dyDescent="0.3">
      <c r="A186" s="11"/>
    </row>
    <row r="187" spans="1:7" ht="72" x14ac:dyDescent="0.3">
      <c r="A187" s="272" t="s">
        <v>84</v>
      </c>
      <c r="B187" s="272" t="s">
        <v>97</v>
      </c>
      <c r="C187" s="272" t="s">
        <v>101</v>
      </c>
      <c r="D187" s="395" t="s">
        <v>102</v>
      </c>
      <c r="E187" s="395"/>
      <c r="F187" s="395" t="s">
        <v>88</v>
      </c>
      <c r="G187" s="395"/>
    </row>
    <row r="188" spans="1:7" ht="18" x14ac:dyDescent="0.3">
      <c r="A188" s="272">
        <v>1</v>
      </c>
      <c r="B188" s="272">
        <v>2</v>
      </c>
      <c r="C188" s="272">
        <v>3</v>
      </c>
      <c r="D188" s="395">
        <v>4</v>
      </c>
      <c r="E188" s="395"/>
      <c r="F188" s="395">
        <v>5</v>
      </c>
      <c r="G188" s="395"/>
    </row>
    <row r="189" spans="1:7" ht="36" x14ac:dyDescent="0.3">
      <c r="A189" s="13" t="s">
        <v>103</v>
      </c>
      <c r="B189" s="273"/>
      <c r="C189" s="272"/>
      <c r="D189" s="396"/>
      <c r="E189" s="397"/>
      <c r="F189" s="399">
        <f>'платные на 2025-2026 год'!G75</f>
        <v>0</v>
      </c>
      <c r="G189" s="400"/>
    </row>
    <row r="190" spans="1:7" ht="17.399999999999999" x14ac:dyDescent="0.3">
      <c r="A190" s="8"/>
    </row>
    <row r="191" spans="1:7" ht="31.95" customHeight="1" x14ac:dyDescent="0.3">
      <c r="A191" s="408" t="s">
        <v>328</v>
      </c>
      <c r="B191" s="408"/>
      <c r="C191" s="408"/>
      <c r="D191" s="408"/>
      <c r="E191" s="408"/>
      <c r="F191" s="408"/>
      <c r="G191" s="408"/>
    </row>
    <row r="192" spans="1:7" ht="18" x14ac:dyDescent="0.35">
      <c r="A192" s="9" t="s">
        <v>145</v>
      </c>
      <c r="B192" s="10">
        <v>119</v>
      </c>
    </row>
    <row r="193" spans="1:7" ht="15" x14ac:dyDescent="0.3">
      <c r="A193" s="11"/>
    </row>
    <row r="194" spans="1:7" ht="18" customHeight="1" x14ac:dyDescent="0.3">
      <c r="A194" s="284" t="s">
        <v>84</v>
      </c>
      <c r="B194" s="395" t="s">
        <v>104</v>
      </c>
      <c r="C194" s="395"/>
      <c r="D194" s="395" t="s">
        <v>105</v>
      </c>
      <c r="E194" s="395"/>
      <c r="F194" s="395" t="s">
        <v>106</v>
      </c>
      <c r="G194" s="395"/>
    </row>
    <row r="195" spans="1:7" ht="18" x14ac:dyDescent="0.3">
      <c r="A195" s="284">
        <v>1</v>
      </c>
      <c r="B195" s="396">
        <v>2</v>
      </c>
      <c r="C195" s="397"/>
      <c r="D195" s="396">
        <v>3</v>
      </c>
      <c r="E195" s="397"/>
      <c r="F195" s="396">
        <v>4</v>
      </c>
      <c r="G195" s="397"/>
    </row>
    <row r="196" spans="1:7" ht="18" x14ac:dyDescent="0.3">
      <c r="A196" s="13"/>
      <c r="B196" s="395"/>
      <c r="C196" s="395"/>
      <c r="D196" s="395"/>
      <c r="E196" s="395"/>
      <c r="F196" s="398">
        <f>'платные на 2025-2026 год'!G58</f>
        <v>0</v>
      </c>
      <c r="G196" s="398"/>
    </row>
    <row r="197" spans="1:7" ht="18" x14ac:dyDescent="0.3">
      <c r="A197" s="13" t="s">
        <v>154</v>
      </c>
      <c r="B197" s="395"/>
      <c r="C197" s="395"/>
      <c r="D197" s="395"/>
      <c r="E197" s="395"/>
      <c r="F197" s="398"/>
      <c r="G197" s="398"/>
    </row>
    <row r="198" spans="1:7" ht="15.6" x14ac:dyDescent="0.3">
      <c r="A198" s="18"/>
    </row>
    <row r="199" spans="1:7" ht="18" x14ac:dyDescent="0.35">
      <c r="A199" s="9" t="s">
        <v>145</v>
      </c>
      <c r="B199" s="10">
        <v>321</v>
      </c>
    </row>
    <row r="200" spans="1:7" ht="15" x14ac:dyDescent="0.3">
      <c r="A200" s="11"/>
    </row>
    <row r="201" spans="1:7" ht="72.599999999999994" customHeight="1" x14ac:dyDescent="0.3">
      <c r="A201" s="110" t="s">
        <v>84</v>
      </c>
      <c r="B201" s="395" t="s">
        <v>104</v>
      </c>
      <c r="C201" s="395"/>
      <c r="D201" s="395" t="s">
        <v>105</v>
      </c>
      <c r="E201" s="395"/>
      <c r="F201" s="395" t="s">
        <v>106</v>
      </c>
      <c r="G201" s="395"/>
    </row>
    <row r="202" spans="1:7" ht="18" x14ac:dyDescent="0.3">
      <c r="A202" s="110">
        <v>1</v>
      </c>
      <c r="B202" s="396">
        <v>2</v>
      </c>
      <c r="C202" s="397"/>
      <c r="D202" s="396">
        <v>3</v>
      </c>
      <c r="E202" s="397"/>
      <c r="F202" s="396">
        <v>4</v>
      </c>
      <c r="G202" s="397"/>
    </row>
    <row r="203" spans="1:7" ht="18" x14ac:dyDescent="0.3">
      <c r="A203" s="13"/>
      <c r="B203" s="395"/>
      <c r="C203" s="395"/>
      <c r="D203" s="395"/>
      <c r="E203" s="395"/>
      <c r="F203" s="398">
        <f>'платные на 2025-2026 год'!G70</f>
        <v>0</v>
      </c>
      <c r="G203" s="398"/>
    </row>
    <row r="204" spans="1:7" ht="18" x14ac:dyDescent="0.3">
      <c r="A204" s="13" t="s">
        <v>154</v>
      </c>
      <c r="B204" s="395"/>
      <c r="C204" s="395"/>
      <c r="D204" s="395"/>
      <c r="E204" s="395"/>
      <c r="F204" s="398"/>
      <c r="G204" s="398"/>
    </row>
    <row r="205" spans="1:7" ht="17.399999999999999" x14ac:dyDescent="0.3">
      <c r="A205" s="8"/>
    </row>
    <row r="206" spans="1:7" ht="18" x14ac:dyDescent="0.35">
      <c r="A206" s="9" t="s">
        <v>145</v>
      </c>
      <c r="B206" s="10">
        <v>323</v>
      </c>
    </row>
    <row r="207" spans="1:7" ht="15" x14ac:dyDescent="0.3">
      <c r="A207" s="11"/>
    </row>
    <row r="208" spans="1:7" ht="18" x14ac:dyDescent="0.3">
      <c r="A208" s="284" t="s">
        <v>84</v>
      </c>
      <c r="B208" s="395" t="s">
        <v>104</v>
      </c>
      <c r="C208" s="395"/>
      <c r="D208" s="395" t="s">
        <v>105</v>
      </c>
      <c r="E208" s="395"/>
      <c r="F208" s="395" t="s">
        <v>106</v>
      </c>
      <c r="G208" s="395"/>
    </row>
    <row r="209" spans="1:7" ht="18" x14ac:dyDescent="0.3">
      <c r="A209" s="284">
        <v>1</v>
      </c>
      <c r="B209" s="396">
        <v>2</v>
      </c>
      <c r="C209" s="397"/>
      <c r="D209" s="396">
        <v>3</v>
      </c>
      <c r="E209" s="397"/>
      <c r="F209" s="396">
        <v>4</v>
      </c>
      <c r="G209" s="397"/>
    </row>
    <row r="210" spans="1:7" ht="18" x14ac:dyDescent="0.3">
      <c r="A210" s="13"/>
      <c r="B210" s="395"/>
      <c r="C210" s="395"/>
      <c r="D210" s="395"/>
      <c r="E210" s="395"/>
      <c r="F210" s="398">
        <f>'платные на 2025-2026 год'!G77</f>
        <v>0</v>
      </c>
      <c r="G210" s="398"/>
    </row>
    <row r="211" spans="1:7" ht="18" x14ac:dyDescent="0.3">
      <c r="A211" s="13" t="s">
        <v>154</v>
      </c>
      <c r="B211" s="395"/>
      <c r="C211" s="395"/>
      <c r="D211" s="395"/>
      <c r="E211" s="395"/>
      <c r="F211" s="398"/>
      <c r="G211" s="398"/>
    </row>
    <row r="212" spans="1:7" ht="34.799999999999997" customHeight="1" x14ac:dyDescent="0.3">
      <c r="A212" s="409" t="s">
        <v>221</v>
      </c>
      <c r="B212" s="409"/>
      <c r="C212" s="409"/>
      <c r="D212" s="409"/>
      <c r="E212" s="409"/>
      <c r="F212" s="409"/>
      <c r="G212" s="409"/>
    </row>
    <row r="213" spans="1:7" ht="18" x14ac:dyDescent="0.35">
      <c r="A213" s="9" t="s">
        <v>143</v>
      </c>
      <c r="B213" s="10">
        <v>851</v>
      </c>
    </row>
    <row r="214" spans="1:7" ht="15" x14ac:dyDescent="0.3">
      <c r="A214" s="11"/>
    </row>
    <row r="215" spans="1:7" ht="126.6" customHeight="1" x14ac:dyDescent="0.3">
      <c r="A215" s="110" t="s">
        <v>84</v>
      </c>
      <c r="B215" s="395" t="s">
        <v>107</v>
      </c>
      <c r="C215" s="395"/>
      <c r="D215" s="395" t="s">
        <v>108</v>
      </c>
      <c r="E215" s="395"/>
      <c r="F215" s="395" t="s">
        <v>109</v>
      </c>
      <c r="G215" s="395"/>
    </row>
    <row r="216" spans="1:7" ht="18" x14ac:dyDescent="0.3">
      <c r="A216" s="110">
        <v>1</v>
      </c>
      <c r="B216" s="396">
        <v>2</v>
      </c>
      <c r="C216" s="397"/>
      <c r="D216" s="416">
        <v>3</v>
      </c>
      <c r="E216" s="417"/>
      <c r="F216" s="416">
        <v>4</v>
      </c>
      <c r="G216" s="417"/>
    </row>
    <row r="217" spans="1:7" ht="36" x14ac:dyDescent="0.3">
      <c r="A217" s="13" t="s">
        <v>110</v>
      </c>
      <c r="B217" s="416"/>
      <c r="C217" s="417"/>
      <c r="D217" s="416"/>
      <c r="E217" s="417"/>
      <c r="F217" s="418">
        <f>'платные на 2025-2026 год'!G80</f>
        <v>0</v>
      </c>
      <c r="G217" s="419"/>
    </row>
    <row r="218" spans="1:7" ht="36" x14ac:dyDescent="0.3">
      <c r="A218" s="13" t="s">
        <v>111</v>
      </c>
      <c r="B218" s="416"/>
      <c r="C218" s="417"/>
      <c r="D218" s="416"/>
      <c r="E218" s="417"/>
      <c r="F218" s="420"/>
      <c r="G218" s="421"/>
    </row>
    <row r="219" spans="1:7" ht="18" x14ac:dyDescent="0.3">
      <c r="A219" s="15"/>
      <c r="B219" s="16"/>
      <c r="C219" s="19"/>
      <c r="D219" s="20"/>
      <c r="E219" s="21"/>
      <c r="F219" s="21"/>
      <c r="G219" s="21"/>
    </row>
    <row r="220" spans="1:7" ht="18" x14ac:dyDescent="0.3">
      <c r="A220" s="9" t="s">
        <v>112</v>
      </c>
    </row>
    <row r="221" spans="1:7" ht="15" x14ac:dyDescent="0.3">
      <c r="A221" s="11"/>
    </row>
    <row r="222" spans="1:7" ht="36.6" customHeight="1" x14ac:dyDescent="0.3">
      <c r="A222" s="110" t="s">
        <v>84</v>
      </c>
      <c r="B222" s="395" t="s">
        <v>107</v>
      </c>
      <c r="C222" s="395"/>
      <c r="D222" s="395" t="s">
        <v>108</v>
      </c>
      <c r="E222" s="395"/>
      <c r="F222" s="395" t="s">
        <v>113</v>
      </c>
      <c r="G222" s="395"/>
    </row>
    <row r="223" spans="1:7" ht="18" x14ac:dyDescent="0.35">
      <c r="A223" s="110">
        <v>1</v>
      </c>
      <c r="B223" s="396">
        <v>2</v>
      </c>
      <c r="C223" s="397"/>
      <c r="D223" s="396">
        <v>3</v>
      </c>
      <c r="E223" s="397"/>
      <c r="F223" s="410">
        <v>4</v>
      </c>
      <c r="G223" s="411"/>
    </row>
    <row r="224" spans="1:7" ht="39" customHeight="1" x14ac:dyDescent="0.3">
      <c r="A224" s="13" t="s">
        <v>114</v>
      </c>
      <c r="B224" s="396" t="s">
        <v>115</v>
      </c>
      <c r="C224" s="397"/>
      <c r="D224" s="396" t="s">
        <v>115</v>
      </c>
      <c r="E224" s="397"/>
      <c r="F224" s="412">
        <f>'платные на 2025-2026 год'!G81</f>
        <v>0</v>
      </c>
      <c r="G224" s="422"/>
    </row>
    <row r="225" spans="1:7" ht="18" x14ac:dyDescent="0.3">
      <c r="A225" s="13" t="s">
        <v>116</v>
      </c>
      <c r="B225" s="416"/>
      <c r="C225" s="417"/>
      <c r="D225" s="416"/>
      <c r="E225" s="417"/>
      <c r="F225" s="416"/>
      <c r="G225" s="417"/>
    </row>
    <row r="226" spans="1:7" ht="18" x14ac:dyDescent="0.3">
      <c r="A226" s="9"/>
    </row>
    <row r="227" spans="1:7" ht="18" x14ac:dyDescent="0.3">
      <c r="A227" s="9" t="s">
        <v>117</v>
      </c>
    </row>
    <row r="228" spans="1:7" ht="15" x14ac:dyDescent="0.3">
      <c r="A228" s="11"/>
    </row>
    <row r="229" spans="1:7" ht="72.599999999999994" customHeight="1" x14ac:dyDescent="0.3">
      <c r="A229" s="110" t="s">
        <v>84</v>
      </c>
      <c r="B229" s="395" t="s">
        <v>107</v>
      </c>
      <c r="C229" s="395"/>
      <c r="D229" s="395" t="s">
        <v>108</v>
      </c>
      <c r="E229" s="395"/>
      <c r="F229" s="395" t="s">
        <v>113</v>
      </c>
      <c r="G229" s="395"/>
    </row>
    <row r="230" spans="1:7" ht="18" x14ac:dyDescent="0.35">
      <c r="A230" s="110">
        <v>1</v>
      </c>
      <c r="B230" s="396">
        <v>2</v>
      </c>
      <c r="C230" s="397"/>
      <c r="D230" s="396">
        <v>3</v>
      </c>
      <c r="E230" s="397"/>
      <c r="F230" s="410">
        <v>4</v>
      </c>
      <c r="G230" s="411"/>
    </row>
    <row r="231" spans="1:7" ht="49.05" customHeight="1" x14ac:dyDescent="0.3">
      <c r="A231" s="13" t="s">
        <v>153</v>
      </c>
      <c r="B231" s="396" t="s">
        <v>115</v>
      </c>
      <c r="C231" s="397"/>
      <c r="D231" s="396" t="s">
        <v>115</v>
      </c>
      <c r="E231" s="397"/>
      <c r="F231" s="412">
        <f>'платные на 2025-2026 год'!G82</f>
        <v>0</v>
      </c>
      <c r="G231" s="413"/>
    </row>
    <row r="232" spans="1:7" ht="15" customHeight="1" x14ac:dyDescent="0.3">
      <c r="A232" s="13" t="s">
        <v>116</v>
      </c>
      <c r="B232" s="416"/>
      <c r="C232" s="417"/>
      <c r="D232" s="416"/>
      <c r="E232" s="417"/>
      <c r="F232" s="423"/>
      <c r="G232" s="424"/>
    </row>
    <row r="233" spans="1:7" ht="17.399999999999999" x14ac:dyDescent="0.3">
      <c r="A233" s="8"/>
    </row>
    <row r="234" spans="1:7" ht="45" customHeight="1" x14ac:dyDescent="0.3">
      <c r="A234" s="409" t="s">
        <v>204</v>
      </c>
      <c r="B234" s="409"/>
      <c r="C234" s="409"/>
      <c r="D234" s="409"/>
      <c r="E234" s="409"/>
      <c r="F234" s="409"/>
      <c r="G234" s="409"/>
    </row>
    <row r="235" spans="1:7" ht="15.6" x14ac:dyDescent="0.3">
      <c r="A235" s="18"/>
    </row>
    <row r="236" spans="1:7" ht="18" x14ac:dyDescent="0.35">
      <c r="A236" s="9" t="s">
        <v>143</v>
      </c>
      <c r="B236" s="52" t="s">
        <v>205</v>
      </c>
      <c r="C236" s="51"/>
    </row>
    <row r="237" spans="1:7" ht="15" x14ac:dyDescent="0.3">
      <c r="A237" s="11"/>
    </row>
    <row r="238" spans="1:7" ht="67.95" customHeight="1" x14ac:dyDescent="0.3">
      <c r="A238" s="110" t="s">
        <v>84</v>
      </c>
      <c r="B238" s="395" t="s">
        <v>104</v>
      </c>
      <c r="C238" s="395"/>
      <c r="D238" s="395" t="s">
        <v>105</v>
      </c>
      <c r="E238" s="395"/>
      <c r="F238" s="395" t="s">
        <v>106</v>
      </c>
      <c r="G238" s="395"/>
    </row>
    <row r="239" spans="1:7" ht="18" x14ac:dyDescent="0.3">
      <c r="A239" s="110">
        <v>1</v>
      </c>
      <c r="B239" s="395">
        <v>2</v>
      </c>
      <c r="C239" s="395"/>
      <c r="D239" s="395">
        <v>3</v>
      </c>
      <c r="E239" s="395"/>
      <c r="F239" s="395">
        <v>4</v>
      </c>
      <c r="G239" s="395"/>
    </row>
    <row r="240" spans="1:7" ht="18" x14ac:dyDescent="0.3">
      <c r="A240" s="13"/>
      <c r="B240" s="425"/>
      <c r="C240" s="425"/>
      <c r="D240" s="425"/>
      <c r="E240" s="425"/>
      <c r="F240" s="426">
        <f>'платные на 2025-2026 год'!G88</f>
        <v>0</v>
      </c>
      <c r="G240" s="426"/>
    </row>
    <row r="241" spans="1:7" ht="18" x14ac:dyDescent="0.3">
      <c r="A241" s="13"/>
      <c r="B241" s="425"/>
      <c r="C241" s="425"/>
      <c r="D241" s="425"/>
      <c r="E241" s="425"/>
      <c r="F241" s="426"/>
      <c r="G241" s="426"/>
    </row>
    <row r="242" spans="1:7" ht="18" customHeight="1" x14ac:dyDescent="0.3">
      <c r="A242" s="8"/>
    </row>
    <row r="243" spans="1:7" ht="18" customHeight="1" x14ac:dyDescent="0.35">
      <c r="A243" s="9" t="s">
        <v>143</v>
      </c>
      <c r="B243" s="52" t="s">
        <v>206</v>
      </c>
      <c r="C243" s="51"/>
    </row>
    <row r="244" spans="1:7" ht="18" customHeight="1" x14ac:dyDescent="0.3">
      <c r="A244" s="11"/>
    </row>
    <row r="245" spans="1:7" ht="44.55" customHeight="1" x14ac:dyDescent="0.3">
      <c r="A245" s="110" t="s">
        <v>84</v>
      </c>
      <c r="B245" s="395" t="s">
        <v>104</v>
      </c>
      <c r="C245" s="395"/>
      <c r="D245" s="395" t="s">
        <v>105</v>
      </c>
      <c r="E245" s="395"/>
      <c r="F245" s="395" t="s">
        <v>106</v>
      </c>
      <c r="G245" s="395"/>
    </row>
    <row r="246" spans="1:7" ht="18" customHeight="1" x14ac:dyDescent="0.3">
      <c r="A246" s="110">
        <v>1</v>
      </c>
      <c r="B246" s="395">
        <v>2</v>
      </c>
      <c r="C246" s="395"/>
      <c r="D246" s="395">
        <v>3</v>
      </c>
      <c r="E246" s="395"/>
      <c r="F246" s="395">
        <v>4</v>
      </c>
      <c r="G246" s="395"/>
    </row>
    <row r="247" spans="1:7" ht="18" customHeight="1" x14ac:dyDescent="0.3">
      <c r="A247" s="13"/>
      <c r="B247" s="425"/>
      <c r="C247" s="425"/>
      <c r="D247" s="425"/>
      <c r="E247" s="425"/>
      <c r="F247" s="426">
        <f>'платные на 2025-2026 год'!G89</f>
        <v>0</v>
      </c>
      <c r="G247" s="426"/>
    </row>
    <row r="248" spans="1:7" ht="18" customHeight="1" x14ac:dyDescent="0.3">
      <c r="A248" s="13"/>
      <c r="B248" s="425"/>
      <c r="C248" s="425"/>
      <c r="D248" s="425"/>
      <c r="E248" s="425"/>
      <c r="F248" s="426"/>
      <c r="G248" s="426"/>
    </row>
    <row r="249" spans="1:7" ht="18" customHeight="1" x14ac:dyDescent="0.3">
      <c r="A249" s="8"/>
    </row>
    <row r="250" spans="1:7" ht="18" customHeight="1" x14ac:dyDescent="0.35">
      <c r="A250" s="9" t="s">
        <v>143</v>
      </c>
      <c r="B250" s="52" t="s">
        <v>207</v>
      </c>
      <c r="C250" s="51"/>
    </row>
    <row r="251" spans="1:7" ht="18" customHeight="1" x14ac:dyDescent="0.3">
      <c r="A251" s="11"/>
    </row>
    <row r="252" spans="1:7" ht="37.200000000000003" customHeight="1" x14ac:dyDescent="0.3">
      <c r="A252" s="110" t="s">
        <v>84</v>
      </c>
      <c r="B252" s="395" t="s">
        <v>104</v>
      </c>
      <c r="C252" s="395"/>
      <c r="D252" s="395" t="s">
        <v>105</v>
      </c>
      <c r="E252" s="395"/>
      <c r="F252" s="395" t="s">
        <v>106</v>
      </c>
      <c r="G252" s="395"/>
    </row>
    <row r="253" spans="1:7" ht="18" customHeight="1" x14ac:dyDescent="0.3">
      <c r="A253" s="110">
        <v>1</v>
      </c>
      <c r="B253" s="395">
        <v>2</v>
      </c>
      <c r="C253" s="395"/>
      <c r="D253" s="395">
        <v>3</v>
      </c>
      <c r="E253" s="395"/>
      <c r="F253" s="395">
        <v>4</v>
      </c>
      <c r="G253" s="395"/>
    </row>
    <row r="254" spans="1:7" ht="18" customHeight="1" x14ac:dyDescent="0.3">
      <c r="A254" s="13"/>
      <c r="B254" s="425"/>
      <c r="C254" s="425"/>
      <c r="D254" s="425"/>
      <c r="E254" s="425"/>
      <c r="F254" s="426">
        <f>'платные на 2025-2026 год'!G90</f>
        <v>0</v>
      </c>
      <c r="G254" s="426"/>
    </row>
    <row r="255" spans="1:7" ht="18" customHeight="1" x14ac:dyDescent="0.3">
      <c r="A255" s="13"/>
      <c r="B255" s="425"/>
      <c r="C255" s="425"/>
      <c r="D255" s="425"/>
      <c r="E255" s="425"/>
      <c r="F255" s="426"/>
      <c r="G255" s="426"/>
    </row>
    <row r="256" spans="1:7" ht="18" customHeight="1" x14ac:dyDescent="0.3">
      <c r="A256" s="15"/>
      <c r="B256" s="16"/>
      <c r="C256" s="16"/>
      <c r="D256" s="16"/>
      <c r="E256" s="16"/>
      <c r="F256" s="16"/>
      <c r="G256" s="16"/>
    </row>
    <row r="257" spans="1:7" ht="43.2" customHeight="1" x14ac:dyDescent="0.3">
      <c r="A257" s="409" t="s">
        <v>208</v>
      </c>
      <c r="B257" s="409"/>
      <c r="C257" s="409"/>
      <c r="D257" s="409"/>
      <c r="E257" s="409"/>
      <c r="F257" s="409"/>
      <c r="G257" s="409"/>
    </row>
    <row r="258" spans="1:7" ht="18" customHeight="1" x14ac:dyDescent="0.35">
      <c r="A258" s="9" t="s">
        <v>143</v>
      </c>
      <c r="B258" s="10">
        <v>853</v>
      </c>
    </row>
    <row r="259" spans="1:7" ht="18" customHeight="1" x14ac:dyDescent="0.3">
      <c r="A259" s="11"/>
    </row>
    <row r="260" spans="1:7" ht="54.6" customHeight="1" x14ac:dyDescent="0.3">
      <c r="A260" s="110" t="s">
        <v>84</v>
      </c>
      <c r="B260" s="395" t="s">
        <v>107</v>
      </c>
      <c r="C260" s="395"/>
      <c r="D260" s="395" t="s">
        <v>108</v>
      </c>
      <c r="E260" s="395"/>
      <c r="F260" s="395" t="s">
        <v>109</v>
      </c>
      <c r="G260" s="395"/>
    </row>
    <row r="261" spans="1:7" ht="18" customHeight="1" x14ac:dyDescent="0.3">
      <c r="A261" s="110">
        <v>1</v>
      </c>
      <c r="B261" s="395">
        <v>2</v>
      </c>
      <c r="C261" s="395"/>
      <c r="D261" s="395">
        <v>3</v>
      </c>
      <c r="E261" s="395"/>
      <c r="F261" s="395">
        <v>4</v>
      </c>
      <c r="G261" s="395"/>
    </row>
    <row r="262" spans="1:7" ht="18" customHeight="1" x14ac:dyDescent="0.3">
      <c r="A262" s="110"/>
      <c r="B262" s="396"/>
      <c r="C262" s="397"/>
      <c r="D262" s="396"/>
      <c r="E262" s="397"/>
      <c r="F262" s="396"/>
      <c r="G262" s="397"/>
    </row>
    <row r="263" spans="1:7" ht="18" customHeight="1" x14ac:dyDescent="0.3">
      <c r="A263" s="110" t="s">
        <v>240</v>
      </c>
      <c r="B263" s="396"/>
      <c r="C263" s="397"/>
      <c r="D263" s="396"/>
      <c r="E263" s="397"/>
      <c r="F263" s="399">
        <f>'платные на 2025-2026 год'!G83</f>
        <v>0</v>
      </c>
      <c r="G263" s="397"/>
    </row>
    <row r="264" spans="1:7" ht="18" customHeight="1" x14ac:dyDescent="0.3">
      <c r="A264" s="110"/>
      <c r="B264" s="396"/>
      <c r="C264" s="397"/>
      <c r="D264" s="396"/>
      <c r="E264" s="397"/>
      <c r="F264" s="396"/>
      <c r="G264" s="397"/>
    </row>
    <row r="265" spans="1:7" ht="18" customHeight="1" x14ac:dyDescent="0.3">
      <c r="A265" s="110" t="s">
        <v>241</v>
      </c>
      <c r="B265" s="396"/>
      <c r="C265" s="397"/>
      <c r="D265" s="396"/>
      <c r="E265" s="397"/>
      <c r="F265" s="399">
        <f>'платные на 2025-2026 год'!G84</f>
        <v>0</v>
      </c>
      <c r="G265" s="397"/>
    </row>
    <row r="266" spans="1:7" ht="18" customHeight="1" x14ac:dyDescent="0.3">
      <c r="A266" s="110"/>
      <c r="B266" s="396"/>
      <c r="C266" s="397"/>
      <c r="D266" s="396"/>
      <c r="E266" s="397"/>
      <c r="F266" s="396"/>
      <c r="G266" s="397"/>
    </row>
    <row r="267" spans="1:7" ht="18" customHeight="1" x14ac:dyDescent="0.3">
      <c r="A267" s="110" t="s">
        <v>242</v>
      </c>
      <c r="B267" s="396"/>
      <c r="C267" s="397"/>
      <c r="D267" s="396"/>
      <c r="E267" s="397"/>
      <c r="F267" s="399">
        <f>'платные на 2025-2026 год'!G85</f>
        <v>0</v>
      </c>
      <c r="G267" s="397"/>
    </row>
    <row r="268" spans="1:7" ht="18" customHeight="1" x14ac:dyDescent="0.3">
      <c r="A268" s="110"/>
      <c r="B268" s="396"/>
      <c r="C268" s="397"/>
      <c r="D268" s="396"/>
      <c r="E268" s="397"/>
      <c r="F268" s="396"/>
      <c r="G268" s="397"/>
    </row>
    <row r="269" spans="1:7" ht="18" customHeight="1" x14ac:dyDescent="0.3">
      <c r="A269" s="110" t="s">
        <v>243</v>
      </c>
      <c r="B269" s="396"/>
      <c r="C269" s="397"/>
      <c r="D269" s="396"/>
      <c r="E269" s="397"/>
      <c r="F269" s="399">
        <f>'платные на 2025-2026 год'!G92</f>
        <v>0</v>
      </c>
      <c r="G269" s="397"/>
    </row>
    <row r="270" spans="1:7" ht="18" customHeight="1" x14ac:dyDescent="0.3">
      <c r="A270" s="110"/>
      <c r="B270" s="396"/>
      <c r="C270" s="397"/>
      <c r="D270" s="396"/>
      <c r="E270" s="397"/>
      <c r="F270" s="396"/>
      <c r="G270" s="397"/>
    </row>
    <row r="271" spans="1:7" ht="18" customHeight="1" x14ac:dyDescent="0.3">
      <c r="A271" s="110" t="s">
        <v>244</v>
      </c>
      <c r="B271" s="396"/>
      <c r="C271" s="397"/>
      <c r="D271" s="396"/>
      <c r="E271" s="397"/>
      <c r="F271" s="399">
        <f>'платные на 2025-2026 год'!G97</f>
        <v>0</v>
      </c>
      <c r="G271" s="397"/>
    </row>
    <row r="272" spans="1:7" ht="18" customHeight="1" x14ac:dyDescent="0.3">
      <c r="A272" s="13"/>
      <c r="B272" s="425"/>
      <c r="C272" s="425"/>
      <c r="D272" s="425"/>
      <c r="E272" s="425"/>
      <c r="F272" s="426"/>
      <c r="G272" s="426"/>
    </row>
    <row r="273" spans="1:7" ht="18" customHeight="1" x14ac:dyDescent="0.3">
      <c r="A273" s="15"/>
      <c r="B273" s="16"/>
      <c r="C273" s="16"/>
      <c r="D273" s="16"/>
      <c r="E273" s="16"/>
      <c r="F273" s="16"/>
      <c r="G273" s="16"/>
    </row>
    <row r="274" spans="1:7" ht="28.95" customHeight="1" x14ac:dyDescent="0.3">
      <c r="A274" s="409" t="s">
        <v>209</v>
      </c>
      <c r="B274" s="409"/>
      <c r="C274" s="409"/>
      <c r="D274" s="409"/>
      <c r="E274" s="409"/>
      <c r="F274" s="409"/>
      <c r="G274" s="409"/>
    </row>
    <row r="275" spans="1:7" ht="41.4" customHeight="1" x14ac:dyDescent="0.3">
      <c r="A275" s="427" t="s">
        <v>210</v>
      </c>
      <c r="B275" s="427"/>
      <c r="C275" s="427"/>
      <c r="D275" s="427"/>
      <c r="E275" s="427"/>
      <c r="F275" s="427"/>
      <c r="G275" s="427"/>
    </row>
    <row r="276" spans="1:7" ht="17.399999999999999" x14ac:dyDescent="0.3">
      <c r="A276" s="117"/>
      <c r="B276" s="117"/>
      <c r="C276" s="117"/>
      <c r="D276" s="117"/>
      <c r="E276" s="117"/>
      <c r="F276" s="117"/>
      <c r="G276" s="117"/>
    </row>
    <row r="277" spans="1:7" ht="18" x14ac:dyDescent="0.3">
      <c r="A277" s="9" t="s">
        <v>143</v>
      </c>
      <c r="B277" s="19">
        <v>244</v>
      </c>
      <c r="C277" s="117"/>
      <c r="D277" s="117"/>
      <c r="E277" s="117"/>
      <c r="F277" s="117"/>
      <c r="G277" s="117"/>
    </row>
    <row r="278" spans="1:7" ht="17.399999999999999" x14ac:dyDescent="0.3">
      <c r="A278" s="22"/>
      <c r="B278" s="22"/>
      <c r="C278" s="22"/>
      <c r="D278" s="22"/>
      <c r="E278" s="22"/>
      <c r="F278" s="22"/>
      <c r="G278" s="22"/>
    </row>
    <row r="279" spans="1:7" ht="51.6" customHeight="1" x14ac:dyDescent="0.3">
      <c r="A279" s="110" t="s">
        <v>84</v>
      </c>
      <c r="B279" s="395" t="s">
        <v>158</v>
      </c>
      <c r="C279" s="395"/>
      <c r="D279" s="395" t="s">
        <v>120</v>
      </c>
      <c r="E279" s="395"/>
      <c r="F279" s="395" t="s">
        <v>159</v>
      </c>
      <c r="G279" s="395"/>
    </row>
    <row r="280" spans="1:7" ht="28.95" customHeight="1" x14ac:dyDescent="0.3">
      <c r="A280" s="110">
        <v>1</v>
      </c>
      <c r="B280" s="396">
        <v>2</v>
      </c>
      <c r="C280" s="397"/>
      <c r="D280" s="396">
        <v>3</v>
      </c>
      <c r="E280" s="397"/>
      <c r="F280" s="416">
        <v>4</v>
      </c>
      <c r="G280" s="417"/>
    </row>
    <row r="281" spans="1:7" ht="28.95" customHeight="1" x14ac:dyDescent="0.3">
      <c r="A281" s="13" t="s">
        <v>157</v>
      </c>
      <c r="B281" s="416"/>
      <c r="C281" s="417"/>
      <c r="D281" s="416"/>
      <c r="E281" s="417"/>
      <c r="F281" s="423">
        <f>'платные на 2025-2026 год'!G36</f>
        <v>0</v>
      </c>
      <c r="G281" s="424"/>
    </row>
    <row r="282" spans="1:7" ht="28.95" customHeight="1" x14ac:dyDescent="0.3">
      <c r="A282" s="13" t="s">
        <v>118</v>
      </c>
      <c r="B282" s="416"/>
      <c r="C282" s="417"/>
      <c r="D282" s="416"/>
      <c r="E282" s="417"/>
      <c r="F282" s="423"/>
      <c r="G282" s="424"/>
    </row>
    <row r="283" spans="1:7" ht="17.399999999999999" x14ac:dyDescent="0.3">
      <c r="A283" s="114"/>
      <c r="B283" s="114"/>
      <c r="C283" s="114"/>
      <c r="D283" s="114"/>
      <c r="E283" s="114"/>
      <c r="F283" s="114"/>
      <c r="G283" s="114"/>
    </row>
    <row r="284" spans="1:7" ht="24.6" customHeight="1" x14ac:dyDescent="0.3">
      <c r="A284" s="408" t="s">
        <v>211</v>
      </c>
      <c r="B284" s="408"/>
      <c r="C284" s="408"/>
      <c r="D284" s="408"/>
      <c r="E284" s="408"/>
      <c r="F284" s="408"/>
      <c r="G284" s="408"/>
    </row>
    <row r="285" spans="1:7" ht="18" x14ac:dyDescent="0.3">
      <c r="A285" s="9"/>
    </row>
    <row r="286" spans="1:7" ht="18" x14ac:dyDescent="0.35">
      <c r="A286" s="9" t="s">
        <v>143</v>
      </c>
      <c r="B286" s="10">
        <v>244</v>
      </c>
    </row>
    <row r="287" spans="1:7" ht="17.399999999999999" x14ac:dyDescent="0.3">
      <c r="A287" s="8"/>
    </row>
    <row r="288" spans="1:7" ht="72.599999999999994" customHeight="1" x14ac:dyDescent="0.3">
      <c r="A288" s="110" t="s">
        <v>84</v>
      </c>
      <c r="B288" s="395" t="s">
        <v>119</v>
      </c>
      <c r="C288" s="395"/>
      <c r="D288" s="395" t="s">
        <v>120</v>
      </c>
      <c r="E288" s="395"/>
      <c r="F288" s="395" t="s">
        <v>183</v>
      </c>
      <c r="G288" s="395"/>
    </row>
    <row r="289" spans="1:7" ht="18" x14ac:dyDescent="0.3">
      <c r="A289" s="110">
        <v>1</v>
      </c>
      <c r="B289" s="396">
        <v>2</v>
      </c>
      <c r="C289" s="397"/>
      <c r="D289" s="396">
        <v>3</v>
      </c>
      <c r="E289" s="397"/>
      <c r="F289" s="416">
        <v>4</v>
      </c>
      <c r="G289" s="417"/>
    </row>
    <row r="290" spans="1:7" ht="18" x14ac:dyDescent="0.3">
      <c r="A290" s="13" t="s">
        <v>121</v>
      </c>
      <c r="B290" s="416"/>
      <c r="C290" s="417"/>
      <c r="D290" s="416"/>
      <c r="E290" s="417"/>
      <c r="F290" s="423">
        <f>'платные на 2025-2026 год'!G39</f>
        <v>0</v>
      </c>
      <c r="G290" s="424"/>
    </row>
    <row r="291" spans="1:7" ht="18" x14ac:dyDescent="0.3">
      <c r="A291" s="13" t="s">
        <v>122</v>
      </c>
      <c r="B291" s="416"/>
      <c r="C291" s="417"/>
      <c r="D291" s="416"/>
      <c r="E291" s="417"/>
      <c r="F291" s="423"/>
      <c r="G291" s="424"/>
    </row>
    <row r="292" spans="1:7" ht="18" x14ac:dyDescent="0.3">
      <c r="A292" s="13" t="s">
        <v>118</v>
      </c>
      <c r="B292" s="416"/>
      <c r="C292" s="417"/>
      <c r="D292" s="416"/>
      <c r="E292" s="417"/>
      <c r="F292" s="423"/>
      <c r="G292" s="424"/>
    </row>
    <row r="293" spans="1:7" ht="15" x14ac:dyDescent="0.3">
      <c r="A293" s="23"/>
    </row>
    <row r="294" spans="1:7" ht="17.399999999999999" x14ac:dyDescent="0.3">
      <c r="A294" s="408" t="s">
        <v>212</v>
      </c>
      <c r="B294" s="408"/>
      <c r="C294" s="408"/>
      <c r="D294" s="408"/>
      <c r="E294" s="408"/>
      <c r="F294" s="408"/>
      <c r="G294" s="408"/>
    </row>
    <row r="295" spans="1:7" ht="18" x14ac:dyDescent="0.3">
      <c r="A295" s="9"/>
    </row>
    <row r="296" spans="1:7" ht="18" x14ac:dyDescent="0.35">
      <c r="A296" s="9" t="s">
        <v>143</v>
      </c>
      <c r="B296" s="10">
        <v>244</v>
      </c>
    </row>
    <row r="297" spans="1:7" ht="17.399999999999999" x14ac:dyDescent="0.3">
      <c r="A297" s="8"/>
    </row>
    <row r="298" spans="1:7" ht="54.6" customHeight="1" x14ac:dyDescent="0.3">
      <c r="A298" s="110" t="s">
        <v>84</v>
      </c>
      <c r="B298" s="395" t="s">
        <v>123</v>
      </c>
      <c r="C298" s="395"/>
      <c r="D298" s="395" t="s">
        <v>91</v>
      </c>
      <c r="E298" s="395"/>
      <c r="F298" s="395" t="s">
        <v>183</v>
      </c>
      <c r="G298" s="395"/>
    </row>
    <row r="299" spans="1:7" ht="18" x14ac:dyDescent="0.3">
      <c r="A299" s="110">
        <v>1</v>
      </c>
      <c r="B299" s="396">
        <v>2</v>
      </c>
      <c r="C299" s="397"/>
      <c r="D299" s="396">
        <v>3</v>
      </c>
      <c r="E299" s="397"/>
      <c r="F299" s="396">
        <v>4</v>
      </c>
      <c r="G299" s="397"/>
    </row>
    <row r="300" spans="1:7" ht="18" x14ac:dyDescent="0.3">
      <c r="A300" s="13"/>
      <c r="B300" s="396"/>
      <c r="C300" s="397"/>
      <c r="D300" s="396"/>
      <c r="E300" s="397"/>
      <c r="F300" s="399">
        <f>'платные на 2025-2026 год'!G42</f>
        <v>0</v>
      </c>
      <c r="G300" s="400"/>
    </row>
    <row r="301" spans="1:7" ht="18" x14ac:dyDescent="0.3">
      <c r="A301" s="13" t="s">
        <v>118</v>
      </c>
      <c r="B301" s="396"/>
      <c r="C301" s="397"/>
      <c r="D301" s="396"/>
      <c r="E301" s="397"/>
      <c r="F301" s="399"/>
      <c r="G301" s="400"/>
    </row>
    <row r="302" spans="1:7" ht="17.399999999999999" x14ac:dyDescent="0.3">
      <c r="A302" s="8"/>
    </row>
    <row r="303" spans="1:7" ht="17.399999999999999" x14ac:dyDescent="0.3">
      <c r="A303" s="408" t="s">
        <v>213</v>
      </c>
      <c r="B303" s="408"/>
      <c r="C303" s="408"/>
      <c r="D303" s="408"/>
      <c r="E303" s="408"/>
      <c r="F303" s="408"/>
      <c r="G303" s="408"/>
    </row>
    <row r="304" spans="1:7" ht="18" x14ac:dyDescent="0.3">
      <c r="A304" s="9"/>
    </row>
    <row r="305" spans="1:7" ht="18" x14ac:dyDescent="0.35">
      <c r="A305" s="9" t="s">
        <v>143</v>
      </c>
      <c r="B305" s="10" t="s">
        <v>303</v>
      </c>
    </row>
    <row r="306" spans="1:7" ht="17.399999999999999" x14ac:dyDescent="0.3">
      <c r="A306" s="8"/>
    </row>
    <row r="307" spans="1:7" ht="54.6" customHeight="1" x14ac:dyDescent="0.3">
      <c r="A307" s="110" t="s">
        <v>84</v>
      </c>
      <c r="B307" s="395" t="s">
        <v>124</v>
      </c>
      <c r="C307" s="395"/>
      <c r="D307" s="395" t="s">
        <v>125</v>
      </c>
      <c r="E307" s="395"/>
      <c r="F307" s="395" t="s">
        <v>92</v>
      </c>
      <c r="G307" s="395"/>
    </row>
    <row r="308" spans="1:7" ht="18" x14ac:dyDescent="0.3">
      <c r="A308" s="110">
        <v>1</v>
      </c>
      <c r="B308" s="396">
        <v>2</v>
      </c>
      <c r="C308" s="397"/>
      <c r="D308" s="396">
        <v>3</v>
      </c>
      <c r="E308" s="397"/>
      <c r="F308" s="396">
        <v>4</v>
      </c>
      <c r="G308" s="397"/>
    </row>
    <row r="309" spans="1:7" ht="54" x14ac:dyDescent="0.3">
      <c r="A309" s="13" t="s">
        <v>18</v>
      </c>
      <c r="B309" s="396"/>
      <c r="C309" s="397"/>
      <c r="D309" s="396"/>
      <c r="E309" s="397"/>
      <c r="F309" s="399">
        <f>'платные на 2025-2026 год'!G45</f>
        <v>0</v>
      </c>
      <c r="G309" s="400"/>
    </row>
    <row r="310" spans="1:7" ht="36" x14ac:dyDescent="0.3">
      <c r="A310" s="13" t="s">
        <v>19</v>
      </c>
      <c r="B310" s="396"/>
      <c r="C310" s="397"/>
      <c r="D310" s="396"/>
      <c r="E310" s="397"/>
      <c r="F310" s="399">
        <f>'платные на 2025-2026 год'!G46</f>
        <v>0</v>
      </c>
      <c r="G310" s="400"/>
    </row>
    <row r="311" spans="1:7" ht="72" x14ac:dyDescent="0.3">
      <c r="A311" s="13" t="s">
        <v>20</v>
      </c>
      <c r="B311" s="396"/>
      <c r="C311" s="397"/>
      <c r="D311" s="396"/>
      <c r="E311" s="397"/>
      <c r="F311" s="399">
        <f>'платные на 2025-2026 год'!G47</f>
        <v>2000</v>
      </c>
      <c r="G311" s="400"/>
    </row>
    <row r="312" spans="1:7" ht="72" x14ac:dyDescent="0.3">
      <c r="A312" s="13" t="s">
        <v>21</v>
      </c>
      <c r="B312" s="396"/>
      <c r="C312" s="397"/>
      <c r="D312" s="396"/>
      <c r="E312" s="397"/>
      <c r="F312" s="399">
        <f>'платные на 2025-2026 год'!G48</f>
        <v>0</v>
      </c>
      <c r="G312" s="400"/>
    </row>
    <row r="313" spans="1:7" ht="54" x14ac:dyDescent="0.3">
      <c r="A313" s="24" t="s">
        <v>22</v>
      </c>
      <c r="B313" s="396"/>
      <c r="C313" s="397"/>
      <c r="D313" s="396"/>
      <c r="E313" s="397"/>
      <c r="F313" s="399">
        <f>'платные на 2025-2026 год'!G49</f>
        <v>0</v>
      </c>
      <c r="G313" s="400"/>
    </row>
    <row r="314" spans="1:7" ht="54" x14ac:dyDescent="0.3">
      <c r="A314" s="24" t="s">
        <v>306</v>
      </c>
      <c r="B314" s="396"/>
      <c r="C314" s="397"/>
      <c r="D314" s="396"/>
      <c r="E314" s="397"/>
      <c r="F314" s="399">
        <f>'платные на 2025-2026 год'!G50</f>
        <v>0</v>
      </c>
      <c r="G314" s="400"/>
    </row>
    <row r="315" spans="1:7" ht="18" x14ac:dyDescent="0.3">
      <c r="A315" s="25"/>
      <c r="B315" s="26"/>
      <c r="C315" s="26"/>
      <c r="D315" s="26"/>
      <c r="E315" s="26"/>
      <c r="F315" s="26"/>
      <c r="G315" s="26"/>
    </row>
    <row r="316" spans="1:7" ht="17.399999999999999" x14ac:dyDescent="0.3">
      <c r="A316" s="428" t="s">
        <v>214</v>
      </c>
      <c r="B316" s="428"/>
      <c r="C316" s="428"/>
      <c r="D316" s="428"/>
      <c r="E316" s="428"/>
      <c r="F316" s="428"/>
      <c r="G316" s="428"/>
    </row>
    <row r="317" spans="1:7" ht="17.399999999999999" x14ac:dyDescent="0.3">
      <c r="A317" s="118"/>
      <c r="B317" s="118"/>
      <c r="C317" s="118"/>
      <c r="D317" s="118"/>
      <c r="E317" s="118"/>
      <c r="F317" s="118"/>
      <c r="G317" s="118"/>
    </row>
    <row r="318" spans="1:7" ht="18" x14ac:dyDescent="0.35">
      <c r="A318" s="9" t="s">
        <v>143</v>
      </c>
      <c r="B318" s="10">
        <v>244</v>
      </c>
    </row>
    <row r="319" spans="1:7" ht="17.399999999999999" x14ac:dyDescent="0.3">
      <c r="A319" s="8"/>
    </row>
    <row r="320" spans="1:7" ht="49.05" customHeight="1" x14ac:dyDescent="0.3">
      <c r="A320" s="110" t="s">
        <v>84</v>
      </c>
      <c r="B320" s="395" t="s">
        <v>126</v>
      </c>
      <c r="C320" s="395"/>
      <c r="D320" s="395" t="s">
        <v>146</v>
      </c>
      <c r="E320" s="395"/>
      <c r="F320" s="395" t="s">
        <v>127</v>
      </c>
      <c r="G320" s="395"/>
    </row>
    <row r="321" spans="1:7" ht="18" x14ac:dyDescent="0.3">
      <c r="A321" s="110">
        <v>1</v>
      </c>
      <c r="B321" s="396">
        <v>2</v>
      </c>
      <c r="C321" s="397"/>
      <c r="D321" s="396">
        <v>3</v>
      </c>
      <c r="E321" s="397"/>
      <c r="F321" s="396">
        <v>4</v>
      </c>
      <c r="G321" s="397"/>
    </row>
    <row r="322" spans="1:7" ht="36" x14ac:dyDescent="0.3">
      <c r="A322" s="13" t="s">
        <v>128</v>
      </c>
      <c r="B322" s="396"/>
      <c r="C322" s="397"/>
      <c r="D322" s="396"/>
      <c r="E322" s="397"/>
      <c r="F322" s="399">
        <f>'платные на 2025-2026 год'!G51</f>
        <v>0</v>
      </c>
      <c r="G322" s="400"/>
    </row>
    <row r="323" spans="1:7" ht="18" x14ac:dyDescent="0.3">
      <c r="A323" s="13" t="s">
        <v>116</v>
      </c>
      <c r="B323" s="396"/>
      <c r="C323" s="397"/>
      <c r="D323" s="396"/>
      <c r="E323" s="397"/>
      <c r="F323" s="399"/>
      <c r="G323" s="400"/>
    </row>
    <row r="324" spans="1:7" ht="18" x14ac:dyDescent="0.3">
      <c r="A324" s="27"/>
      <c r="B324" s="26"/>
      <c r="C324" s="26"/>
      <c r="D324" s="26"/>
      <c r="E324" s="26"/>
      <c r="F324" s="26"/>
      <c r="G324" s="26"/>
    </row>
    <row r="325" spans="1:7" ht="39" customHeight="1" x14ac:dyDescent="0.3">
      <c r="A325" s="427" t="s">
        <v>215</v>
      </c>
      <c r="B325" s="427"/>
      <c r="C325" s="427"/>
      <c r="D325" s="427"/>
      <c r="E325" s="427"/>
      <c r="F325" s="427"/>
      <c r="G325" s="427"/>
    </row>
    <row r="326" spans="1:7" ht="18" x14ac:dyDescent="0.3">
      <c r="A326" s="9"/>
    </row>
    <row r="327" spans="1:7" ht="18" x14ac:dyDescent="0.35">
      <c r="A327" s="9" t="s">
        <v>143</v>
      </c>
      <c r="B327" s="10">
        <v>243</v>
      </c>
    </row>
    <row r="328" spans="1:7" ht="17.399999999999999" x14ac:dyDescent="0.3">
      <c r="A328" s="8"/>
    </row>
    <row r="329" spans="1:7" ht="39.6" customHeight="1" x14ac:dyDescent="0.3">
      <c r="A329" s="395" t="s">
        <v>84</v>
      </c>
      <c r="B329" s="395"/>
      <c r="C329" s="395"/>
      <c r="D329" s="395" t="s">
        <v>129</v>
      </c>
      <c r="E329" s="395"/>
      <c r="F329" s="395" t="s">
        <v>130</v>
      </c>
      <c r="G329" s="395"/>
    </row>
    <row r="330" spans="1:7" ht="18" x14ac:dyDescent="0.35">
      <c r="A330" s="395">
        <v>1</v>
      </c>
      <c r="B330" s="395"/>
      <c r="C330" s="395"/>
      <c r="D330" s="410">
        <v>2</v>
      </c>
      <c r="E330" s="411"/>
      <c r="F330" s="410">
        <v>3</v>
      </c>
      <c r="G330" s="411"/>
    </row>
    <row r="331" spans="1:7" ht="43.2" customHeight="1" x14ac:dyDescent="0.3">
      <c r="A331" s="429" t="s">
        <v>161</v>
      </c>
      <c r="B331" s="429"/>
      <c r="C331" s="429"/>
      <c r="D331" s="430"/>
      <c r="E331" s="431"/>
      <c r="F331" s="412">
        <f>'платные на 2025-2026 год'!G53</f>
        <v>0</v>
      </c>
      <c r="G331" s="413"/>
    </row>
    <row r="332" spans="1:7" ht="18" x14ac:dyDescent="0.3">
      <c r="A332" s="404" t="s">
        <v>118</v>
      </c>
      <c r="B332" s="405"/>
      <c r="C332" s="406"/>
      <c r="D332" s="430"/>
      <c r="E332" s="431"/>
      <c r="F332" s="414"/>
      <c r="G332" s="415"/>
    </row>
    <row r="333" spans="1:7" ht="18" x14ac:dyDescent="0.3">
      <c r="A333" s="28"/>
      <c r="B333" s="28"/>
      <c r="C333" s="28"/>
      <c r="D333" s="17"/>
      <c r="E333" s="17"/>
      <c r="F333" s="17"/>
      <c r="G333" s="17"/>
    </row>
    <row r="334" spans="1:7" ht="18" x14ac:dyDescent="0.35">
      <c r="A334" s="9" t="s">
        <v>143</v>
      </c>
      <c r="B334" s="10">
        <v>244</v>
      </c>
    </row>
    <row r="335" spans="1:7" ht="17.399999999999999" x14ac:dyDescent="0.3">
      <c r="A335" s="8"/>
    </row>
    <row r="336" spans="1:7" ht="43.8" customHeight="1" x14ac:dyDescent="0.3">
      <c r="A336" s="395" t="s">
        <v>84</v>
      </c>
      <c r="B336" s="395"/>
      <c r="C336" s="395"/>
      <c r="D336" s="395" t="s">
        <v>129</v>
      </c>
      <c r="E336" s="395"/>
      <c r="F336" s="395" t="s">
        <v>130</v>
      </c>
      <c r="G336" s="395"/>
    </row>
    <row r="337" spans="1:7" ht="18" x14ac:dyDescent="0.35">
      <c r="A337" s="395">
        <v>1</v>
      </c>
      <c r="B337" s="395"/>
      <c r="C337" s="395"/>
      <c r="D337" s="410">
        <v>2</v>
      </c>
      <c r="E337" s="411"/>
      <c r="F337" s="410">
        <v>3</v>
      </c>
      <c r="G337" s="411"/>
    </row>
    <row r="338" spans="1:7" ht="34.200000000000003" customHeight="1" x14ac:dyDescent="0.3">
      <c r="A338" s="429" t="s">
        <v>131</v>
      </c>
      <c r="B338" s="429"/>
      <c r="C338" s="429"/>
      <c r="D338" s="430"/>
      <c r="E338" s="431"/>
      <c r="F338" s="412">
        <f>'платные на 2025-2026 год'!G54</f>
        <v>10000</v>
      </c>
      <c r="G338" s="413"/>
    </row>
    <row r="339" spans="1:7" ht="34.200000000000003" customHeight="1" x14ac:dyDescent="0.3">
      <c r="A339" s="429" t="s">
        <v>132</v>
      </c>
      <c r="B339" s="429"/>
      <c r="C339" s="429"/>
      <c r="D339" s="430"/>
      <c r="E339" s="431"/>
      <c r="F339" s="414"/>
      <c r="G339" s="415"/>
    </row>
    <row r="340" spans="1:7" ht="34.200000000000003" customHeight="1" x14ac:dyDescent="0.3">
      <c r="A340" s="429" t="s">
        <v>133</v>
      </c>
      <c r="B340" s="429"/>
      <c r="C340" s="429"/>
      <c r="D340" s="430"/>
      <c r="E340" s="431"/>
      <c r="F340" s="414"/>
      <c r="G340" s="415"/>
    </row>
    <row r="341" spans="1:7" ht="34.200000000000003" customHeight="1" x14ac:dyDescent="0.3">
      <c r="A341" s="429" t="s">
        <v>134</v>
      </c>
      <c r="B341" s="429"/>
      <c r="C341" s="429"/>
      <c r="D341" s="430"/>
      <c r="E341" s="431"/>
      <c r="F341" s="414"/>
      <c r="G341" s="415"/>
    </row>
    <row r="342" spans="1:7" ht="18" x14ac:dyDescent="0.3">
      <c r="A342" s="404" t="s">
        <v>118</v>
      </c>
      <c r="B342" s="405"/>
      <c r="C342" s="406"/>
      <c r="D342" s="430"/>
      <c r="E342" s="431"/>
      <c r="F342" s="414"/>
      <c r="G342" s="415"/>
    </row>
    <row r="343" spans="1:7" ht="18" x14ac:dyDescent="0.3">
      <c r="A343" s="29"/>
    </row>
    <row r="344" spans="1:7" ht="17.399999999999999" x14ac:dyDescent="0.3">
      <c r="A344" s="408" t="s">
        <v>216</v>
      </c>
      <c r="B344" s="408"/>
      <c r="C344" s="408"/>
      <c r="D344" s="408"/>
      <c r="E344" s="408"/>
      <c r="F344" s="408"/>
      <c r="G344" s="408"/>
    </row>
    <row r="345" spans="1:7" ht="18" x14ac:dyDescent="0.3">
      <c r="A345" s="9"/>
    </row>
    <row r="346" spans="1:7" ht="18" x14ac:dyDescent="0.35">
      <c r="A346" s="9" t="s">
        <v>143</v>
      </c>
      <c r="B346" s="10">
        <v>243</v>
      </c>
    </row>
    <row r="347" spans="1:7" ht="17.399999999999999" x14ac:dyDescent="0.3">
      <c r="A347" s="8"/>
    </row>
    <row r="348" spans="1:7" ht="28.95" customHeight="1" x14ac:dyDescent="0.3">
      <c r="A348" s="395" t="s">
        <v>84</v>
      </c>
      <c r="B348" s="395"/>
      <c r="C348" s="395"/>
      <c r="D348" s="395" t="s">
        <v>135</v>
      </c>
      <c r="E348" s="395"/>
      <c r="F348" s="395" t="s">
        <v>136</v>
      </c>
      <c r="G348" s="395"/>
    </row>
    <row r="349" spans="1:7" ht="18" x14ac:dyDescent="0.35">
      <c r="A349" s="396">
        <v>1</v>
      </c>
      <c r="B349" s="403"/>
      <c r="C349" s="397"/>
      <c r="D349" s="410">
        <v>2</v>
      </c>
      <c r="E349" s="411"/>
      <c r="F349" s="410">
        <v>3</v>
      </c>
      <c r="G349" s="411"/>
    </row>
    <row r="350" spans="1:7" ht="38.4" customHeight="1" x14ac:dyDescent="0.3">
      <c r="A350" s="404" t="s">
        <v>160</v>
      </c>
      <c r="B350" s="405"/>
      <c r="C350" s="406"/>
      <c r="D350" s="430"/>
      <c r="E350" s="431"/>
      <c r="F350" s="412">
        <f>'платные на 2025-2026 год'!G59</f>
        <v>0</v>
      </c>
      <c r="G350" s="413"/>
    </row>
    <row r="351" spans="1:7" ht="18" x14ac:dyDescent="0.3">
      <c r="A351" s="404" t="s">
        <v>118</v>
      </c>
      <c r="B351" s="405"/>
      <c r="C351" s="406"/>
      <c r="D351" s="430"/>
      <c r="E351" s="431"/>
      <c r="F351" s="414"/>
      <c r="G351" s="415"/>
    </row>
    <row r="352" spans="1:7" ht="18" x14ac:dyDescent="0.3">
      <c r="A352" s="28"/>
      <c r="B352" s="28"/>
      <c r="C352" s="28"/>
      <c r="D352" s="17"/>
      <c r="E352" s="17"/>
      <c r="F352" s="17"/>
      <c r="G352" s="17"/>
    </row>
    <row r="353" spans="1:7" ht="18" x14ac:dyDescent="0.35">
      <c r="A353" s="9" t="s">
        <v>143</v>
      </c>
      <c r="B353" s="10">
        <v>244</v>
      </c>
    </row>
    <row r="354" spans="1:7" ht="17.399999999999999" x14ac:dyDescent="0.3">
      <c r="A354" s="8"/>
    </row>
    <row r="355" spans="1:7" ht="30" customHeight="1" x14ac:dyDescent="0.3">
      <c r="A355" s="395" t="s">
        <v>84</v>
      </c>
      <c r="B355" s="395"/>
      <c r="C355" s="395"/>
      <c r="D355" s="395" t="s">
        <v>135</v>
      </c>
      <c r="E355" s="395"/>
      <c r="F355" s="395" t="s">
        <v>136</v>
      </c>
      <c r="G355" s="395"/>
    </row>
    <row r="356" spans="1:7" ht="18" x14ac:dyDescent="0.35">
      <c r="A356" s="396">
        <v>1</v>
      </c>
      <c r="B356" s="403"/>
      <c r="C356" s="397"/>
      <c r="D356" s="410">
        <v>2</v>
      </c>
      <c r="E356" s="411"/>
      <c r="F356" s="410">
        <v>3</v>
      </c>
      <c r="G356" s="411"/>
    </row>
    <row r="357" spans="1:7" ht="18" x14ac:dyDescent="0.3">
      <c r="A357" s="404" t="s">
        <v>137</v>
      </c>
      <c r="B357" s="405"/>
      <c r="C357" s="406"/>
      <c r="D357" s="430"/>
      <c r="E357" s="431"/>
      <c r="F357" s="412">
        <f>'платные на 2025-2026 год'!G60</f>
        <v>12000</v>
      </c>
      <c r="G357" s="413"/>
    </row>
    <row r="358" spans="1:7" ht="18" x14ac:dyDescent="0.3">
      <c r="A358" s="404" t="s">
        <v>138</v>
      </c>
      <c r="B358" s="405"/>
      <c r="C358" s="406"/>
      <c r="D358" s="430"/>
      <c r="E358" s="431"/>
      <c r="F358" s="412"/>
      <c r="G358" s="413"/>
    </row>
    <row r="359" spans="1:7" ht="18" x14ac:dyDescent="0.3">
      <c r="A359" s="404" t="s">
        <v>139</v>
      </c>
      <c r="B359" s="405"/>
      <c r="C359" s="406"/>
      <c r="D359" s="430"/>
      <c r="E359" s="431"/>
      <c r="F359" s="414"/>
      <c r="G359" s="415"/>
    </row>
    <row r="360" spans="1:7" ht="18" x14ac:dyDescent="0.3">
      <c r="A360" s="404" t="s">
        <v>118</v>
      </c>
      <c r="B360" s="405"/>
      <c r="C360" s="406"/>
      <c r="D360" s="430"/>
      <c r="E360" s="431"/>
      <c r="F360" s="414"/>
      <c r="G360" s="415"/>
    </row>
    <row r="361" spans="1:7" ht="17.399999999999999" x14ac:dyDescent="0.3">
      <c r="A361" s="8"/>
    </row>
    <row r="362" spans="1:7" ht="17.399999999999999" x14ac:dyDescent="0.3">
      <c r="A362" s="408" t="s">
        <v>217</v>
      </c>
      <c r="B362" s="408"/>
      <c r="C362" s="408"/>
      <c r="D362" s="408"/>
      <c r="E362" s="408"/>
      <c r="F362" s="408"/>
      <c r="G362" s="408"/>
    </row>
    <row r="363" spans="1:7" ht="18" x14ac:dyDescent="0.3">
      <c r="A363" s="9"/>
    </row>
    <row r="364" spans="1:7" ht="18" x14ac:dyDescent="0.35">
      <c r="A364" s="9" t="s">
        <v>143</v>
      </c>
      <c r="B364" s="10">
        <v>244</v>
      </c>
    </row>
    <row r="365" spans="1:7" ht="17.399999999999999" x14ac:dyDescent="0.3">
      <c r="A365" s="8"/>
    </row>
    <row r="366" spans="1:7" ht="36" customHeight="1" x14ac:dyDescent="0.3">
      <c r="A366" s="396" t="s">
        <v>84</v>
      </c>
      <c r="B366" s="397"/>
      <c r="C366" s="396" t="s">
        <v>135</v>
      </c>
      <c r="D366" s="397"/>
      <c r="E366" s="396" t="s">
        <v>136</v>
      </c>
      <c r="F366" s="403"/>
      <c r="G366" s="397"/>
    </row>
    <row r="367" spans="1:7" ht="18" x14ac:dyDescent="0.35">
      <c r="A367" s="396">
        <v>1</v>
      </c>
      <c r="B367" s="397"/>
      <c r="C367" s="396">
        <v>2</v>
      </c>
      <c r="D367" s="397"/>
      <c r="E367" s="410">
        <v>3</v>
      </c>
      <c r="F367" s="434"/>
      <c r="G367" s="411"/>
    </row>
    <row r="368" spans="1:7" ht="18" x14ac:dyDescent="0.3">
      <c r="A368" s="404" t="s">
        <v>25</v>
      </c>
      <c r="B368" s="406"/>
      <c r="C368" s="396"/>
      <c r="D368" s="397"/>
      <c r="E368" s="414">
        <f>'платные на 2025-2026 год'!G61</f>
        <v>0</v>
      </c>
      <c r="F368" s="436"/>
      <c r="G368" s="415"/>
    </row>
    <row r="369" spans="1:7" ht="18" x14ac:dyDescent="0.3">
      <c r="A369" s="404" t="s">
        <v>118</v>
      </c>
      <c r="B369" s="406"/>
      <c r="C369" s="396"/>
      <c r="D369" s="397"/>
      <c r="E369" s="414"/>
      <c r="F369" s="436"/>
      <c r="G369" s="415"/>
    </row>
    <row r="370" spans="1:7" ht="15" x14ac:dyDescent="0.3">
      <c r="A370" s="23"/>
    </row>
    <row r="371" spans="1:7" ht="43.2" customHeight="1" x14ac:dyDescent="0.3">
      <c r="A371" s="409" t="s">
        <v>218</v>
      </c>
      <c r="B371" s="409"/>
      <c r="C371" s="409"/>
      <c r="D371" s="409"/>
      <c r="E371" s="409"/>
      <c r="F371" s="409"/>
      <c r="G371" s="409"/>
    </row>
    <row r="372" spans="1:7" ht="18" x14ac:dyDescent="0.3">
      <c r="A372" s="29"/>
    </row>
    <row r="373" spans="1:7" ht="18" x14ac:dyDescent="0.35">
      <c r="A373" s="9" t="s">
        <v>143</v>
      </c>
      <c r="B373" s="10">
        <v>244</v>
      </c>
    </row>
    <row r="374" spans="1:7" ht="17.399999999999999" x14ac:dyDescent="0.3">
      <c r="A374" s="8"/>
    </row>
    <row r="375" spans="1:7" ht="54.6" customHeight="1" x14ac:dyDescent="0.3">
      <c r="A375" s="110" t="s">
        <v>84</v>
      </c>
      <c r="B375" s="395" t="s">
        <v>140</v>
      </c>
      <c r="C375" s="395"/>
      <c r="D375" s="395" t="s">
        <v>141</v>
      </c>
      <c r="E375" s="395"/>
      <c r="F375" s="395" t="s">
        <v>147</v>
      </c>
      <c r="G375" s="395"/>
    </row>
    <row r="376" spans="1:7" ht="18" x14ac:dyDescent="0.3">
      <c r="A376" s="110">
        <v>1</v>
      </c>
      <c r="B376" s="396">
        <v>2</v>
      </c>
      <c r="C376" s="397"/>
      <c r="D376" s="396">
        <v>3</v>
      </c>
      <c r="E376" s="397"/>
      <c r="F376" s="396">
        <v>4</v>
      </c>
      <c r="G376" s="397"/>
    </row>
    <row r="377" spans="1:7" ht="18" x14ac:dyDescent="0.3">
      <c r="A377" s="110"/>
      <c r="B377" s="396"/>
      <c r="C377" s="397"/>
      <c r="D377" s="396"/>
      <c r="E377" s="397"/>
      <c r="F377" s="399"/>
      <c r="G377" s="400"/>
    </row>
    <row r="378" spans="1:7" ht="18" x14ac:dyDescent="0.3">
      <c r="A378" s="116" t="s">
        <v>243</v>
      </c>
      <c r="B378" s="396"/>
      <c r="C378" s="397"/>
      <c r="D378" s="396"/>
      <c r="E378" s="397"/>
      <c r="F378" s="399">
        <f>'платные на 2025-2026 год'!G87</f>
        <v>0</v>
      </c>
      <c r="G378" s="400"/>
    </row>
    <row r="379" spans="1:7" ht="18" x14ac:dyDescent="0.3">
      <c r="A379" s="116"/>
      <c r="B379" s="396"/>
      <c r="C379" s="397"/>
      <c r="D379" s="396"/>
      <c r="E379" s="397"/>
      <c r="F379" s="399"/>
      <c r="G379" s="400"/>
    </row>
    <row r="380" spans="1:7" ht="18" x14ac:dyDescent="0.3">
      <c r="A380" s="13" t="s">
        <v>244</v>
      </c>
      <c r="B380" s="396"/>
      <c r="C380" s="397"/>
      <c r="D380" s="396"/>
      <c r="E380" s="397"/>
      <c r="F380" s="399">
        <f>'платные на 2025-2026 год'!G94</f>
        <v>0</v>
      </c>
      <c r="G380" s="400"/>
    </row>
    <row r="381" spans="1:7" ht="17.399999999999999" x14ac:dyDescent="0.3">
      <c r="A381" s="8"/>
    </row>
    <row r="382" spans="1:7" ht="17.399999999999999" x14ac:dyDescent="0.3">
      <c r="A382" s="408" t="s">
        <v>219</v>
      </c>
      <c r="B382" s="408"/>
      <c r="C382" s="408"/>
      <c r="D382" s="408"/>
      <c r="E382" s="408"/>
      <c r="F382" s="408"/>
      <c r="G382" s="408"/>
    </row>
    <row r="383" spans="1:7" ht="18" x14ac:dyDescent="0.3">
      <c r="A383" s="9"/>
    </row>
    <row r="384" spans="1:7" ht="18" x14ac:dyDescent="0.35">
      <c r="A384" s="9" t="s">
        <v>143</v>
      </c>
      <c r="B384" s="10">
        <v>244</v>
      </c>
    </row>
    <row r="385" spans="1:7" ht="17.399999999999999" x14ac:dyDescent="0.3">
      <c r="A385" s="8"/>
    </row>
    <row r="386" spans="1:7" ht="54.6" customHeight="1" x14ac:dyDescent="0.3">
      <c r="A386" s="110" t="s">
        <v>84</v>
      </c>
      <c r="B386" s="395" t="s">
        <v>140</v>
      </c>
      <c r="C386" s="395"/>
      <c r="D386" s="395" t="s">
        <v>141</v>
      </c>
      <c r="E386" s="395"/>
      <c r="F386" s="395" t="s">
        <v>148</v>
      </c>
      <c r="G386" s="395"/>
    </row>
    <row r="387" spans="1:7" ht="18" x14ac:dyDescent="0.3">
      <c r="A387" s="110">
        <v>1</v>
      </c>
      <c r="B387" s="396">
        <v>2</v>
      </c>
      <c r="C387" s="397"/>
      <c r="D387" s="396">
        <v>3</v>
      </c>
      <c r="E387" s="397"/>
      <c r="F387" s="396">
        <v>4</v>
      </c>
      <c r="G387" s="397"/>
    </row>
    <row r="388" spans="1:7" ht="36" x14ac:dyDescent="0.3">
      <c r="A388" s="13" t="s">
        <v>142</v>
      </c>
      <c r="B388" s="396"/>
      <c r="C388" s="397"/>
      <c r="D388" s="396"/>
      <c r="E388" s="397"/>
      <c r="F388" s="399">
        <f>'платные на 2025-2026 год'!G100</f>
        <v>0</v>
      </c>
      <c r="G388" s="400"/>
    </row>
    <row r="389" spans="1:7" ht="18" x14ac:dyDescent="0.3">
      <c r="A389" s="13" t="s">
        <v>118</v>
      </c>
      <c r="B389" s="396"/>
      <c r="C389" s="397"/>
      <c r="D389" s="396"/>
      <c r="E389" s="397"/>
      <c r="F389" s="399"/>
      <c r="G389" s="400"/>
    </row>
    <row r="390" spans="1:7" ht="17.399999999999999" x14ac:dyDescent="0.3">
      <c r="A390" s="8"/>
    </row>
    <row r="391" spans="1:7" ht="28.2" customHeight="1" x14ac:dyDescent="0.3">
      <c r="A391" s="408" t="s">
        <v>245</v>
      </c>
      <c r="B391" s="408"/>
      <c r="C391" s="408"/>
      <c r="D391" s="408"/>
      <c r="E391" s="408"/>
      <c r="F391" s="408"/>
      <c r="G391" s="408"/>
    </row>
    <row r="392" spans="1:7" ht="18" x14ac:dyDescent="0.3">
      <c r="A392" s="9"/>
    </row>
    <row r="393" spans="1:7" ht="18" x14ac:dyDescent="0.35">
      <c r="A393" s="9" t="s">
        <v>143</v>
      </c>
      <c r="B393" s="10">
        <v>244</v>
      </c>
    </row>
    <row r="394" spans="1:7" ht="17.399999999999999" x14ac:dyDescent="0.3">
      <c r="A394" s="8"/>
    </row>
    <row r="395" spans="1:7" ht="37.950000000000003" customHeight="1" x14ac:dyDescent="0.3">
      <c r="A395" s="110" t="s">
        <v>84</v>
      </c>
      <c r="B395" s="395" t="s">
        <v>140</v>
      </c>
      <c r="C395" s="395"/>
      <c r="D395" s="395" t="s">
        <v>141</v>
      </c>
      <c r="E395" s="395"/>
      <c r="F395" s="395" t="s">
        <v>148</v>
      </c>
      <c r="G395" s="395"/>
    </row>
    <row r="396" spans="1:7" ht="18" x14ac:dyDescent="0.3">
      <c r="A396" s="110">
        <v>1</v>
      </c>
      <c r="B396" s="396">
        <v>2</v>
      </c>
      <c r="C396" s="397"/>
      <c r="D396" s="396">
        <v>3</v>
      </c>
      <c r="E396" s="397"/>
      <c r="F396" s="396">
        <v>4</v>
      </c>
      <c r="G396" s="397"/>
    </row>
    <row r="397" spans="1:7" ht="18" x14ac:dyDescent="0.3">
      <c r="A397" s="13"/>
      <c r="B397" s="396"/>
      <c r="C397" s="397"/>
      <c r="D397" s="396"/>
      <c r="E397" s="397"/>
      <c r="F397" s="399">
        <f>'платные на 2025-2026 год'!G101</f>
        <v>0</v>
      </c>
      <c r="G397" s="400"/>
    </row>
    <row r="398" spans="1:7" ht="18" x14ac:dyDescent="0.3">
      <c r="A398" s="13" t="s">
        <v>118</v>
      </c>
      <c r="B398" s="396"/>
      <c r="C398" s="397"/>
      <c r="D398" s="396"/>
      <c r="E398" s="397"/>
      <c r="F398" s="399"/>
      <c r="G398" s="400"/>
    </row>
    <row r="399" spans="1:7" ht="17.399999999999999" x14ac:dyDescent="0.3">
      <c r="A399" s="8"/>
    </row>
    <row r="400" spans="1:7" ht="31.95" customHeight="1" x14ac:dyDescent="0.3">
      <c r="A400" s="409" t="s">
        <v>246</v>
      </c>
      <c r="B400" s="409"/>
      <c r="C400" s="409"/>
      <c r="D400" s="409"/>
      <c r="E400" s="409"/>
      <c r="F400" s="409"/>
      <c r="G400" s="409"/>
    </row>
    <row r="401" spans="1:7" ht="18" x14ac:dyDescent="0.3">
      <c r="A401" s="9"/>
    </row>
    <row r="402" spans="1:7" ht="18" x14ac:dyDescent="0.35">
      <c r="A402" s="9" t="s">
        <v>143</v>
      </c>
      <c r="B402" s="10">
        <v>244</v>
      </c>
    </row>
    <row r="403" spans="1:7" ht="17.399999999999999" x14ac:dyDescent="0.3">
      <c r="A403" s="8"/>
    </row>
    <row r="404" spans="1:7" ht="54.6" customHeight="1" x14ac:dyDescent="0.3">
      <c r="A404" s="110" t="s">
        <v>84</v>
      </c>
      <c r="B404" s="395" t="s">
        <v>140</v>
      </c>
      <c r="C404" s="395"/>
      <c r="D404" s="395" t="s">
        <v>141</v>
      </c>
      <c r="E404" s="395"/>
      <c r="F404" s="395" t="s">
        <v>148</v>
      </c>
      <c r="G404" s="395"/>
    </row>
    <row r="405" spans="1:7" ht="18" x14ac:dyDescent="0.3">
      <c r="A405" s="110">
        <v>1</v>
      </c>
      <c r="B405" s="396">
        <v>2</v>
      </c>
      <c r="C405" s="397"/>
      <c r="D405" s="396">
        <v>3</v>
      </c>
      <c r="E405" s="397"/>
      <c r="F405" s="396">
        <v>4</v>
      </c>
      <c r="G405" s="397"/>
    </row>
    <row r="406" spans="1:7" ht="18" x14ac:dyDescent="0.3">
      <c r="A406" s="13"/>
      <c r="B406" s="416"/>
      <c r="C406" s="417"/>
      <c r="D406" s="416"/>
      <c r="E406" s="417"/>
      <c r="F406" s="423"/>
      <c r="G406" s="424"/>
    </row>
    <row r="407" spans="1:7" ht="18" x14ac:dyDescent="0.3">
      <c r="A407" s="13" t="s">
        <v>232</v>
      </c>
      <c r="B407" s="416"/>
      <c r="C407" s="417"/>
      <c r="D407" s="416"/>
      <c r="E407" s="417"/>
      <c r="F407" s="423">
        <f>'платные на 2025-2026 год'!G104</f>
        <v>0</v>
      </c>
      <c r="G407" s="424"/>
    </row>
    <row r="408" spans="1:7" ht="18" x14ac:dyDescent="0.3">
      <c r="A408" s="13"/>
      <c r="B408" s="416"/>
      <c r="C408" s="417"/>
      <c r="D408" s="416"/>
      <c r="E408" s="417"/>
      <c r="F408" s="423"/>
      <c r="G408" s="424"/>
    </row>
    <row r="409" spans="1:7" ht="18" x14ac:dyDescent="0.3">
      <c r="A409" s="13" t="s">
        <v>233</v>
      </c>
      <c r="B409" s="416"/>
      <c r="C409" s="417"/>
      <c r="D409" s="416"/>
      <c r="E409" s="417"/>
      <c r="F409" s="423">
        <f>'платные на 2025-2026 год'!G105</f>
        <v>0</v>
      </c>
      <c r="G409" s="424"/>
    </row>
    <row r="410" spans="1:7" ht="18" x14ac:dyDescent="0.3">
      <c r="A410" s="13"/>
      <c r="B410" s="416"/>
      <c r="C410" s="417"/>
      <c r="D410" s="416"/>
      <c r="E410" s="417"/>
      <c r="F410" s="423"/>
      <c r="G410" s="424"/>
    </row>
    <row r="411" spans="1:7" ht="18" x14ac:dyDescent="0.3">
      <c r="A411" s="13" t="s">
        <v>234</v>
      </c>
      <c r="B411" s="416"/>
      <c r="C411" s="417"/>
      <c r="D411" s="416"/>
      <c r="E411" s="417"/>
      <c r="F411" s="423">
        <f>'платные на 2025-2026 год'!G106</f>
        <v>0</v>
      </c>
      <c r="G411" s="424"/>
    </row>
    <row r="412" spans="1:7" ht="18" x14ac:dyDescent="0.3">
      <c r="A412" s="13"/>
      <c r="B412" s="416"/>
      <c r="C412" s="417"/>
      <c r="D412" s="416"/>
      <c r="E412" s="417"/>
      <c r="F412" s="423"/>
      <c r="G412" s="424"/>
    </row>
    <row r="413" spans="1:7" ht="18" x14ac:dyDescent="0.3">
      <c r="A413" s="13" t="s">
        <v>235</v>
      </c>
      <c r="B413" s="416"/>
      <c r="C413" s="417"/>
      <c r="D413" s="416"/>
      <c r="E413" s="417"/>
      <c r="F413" s="423">
        <f>'платные на 2025-2026 год'!G107</f>
        <v>0</v>
      </c>
      <c r="G413" s="424"/>
    </row>
    <row r="414" spans="1:7" ht="18" x14ac:dyDescent="0.3">
      <c r="A414" s="13"/>
      <c r="B414" s="416"/>
      <c r="C414" s="417"/>
      <c r="D414" s="416"/>
      <c r="E414" s="417"/>
      <c r="F414" s="423"/>
      <c r="G414" s="424"/>
    </row>
    <row r="415" spans="1:7" ht="18" x14ac:dyDescent="0.3">
      <c r="A415" s="13" t="s">
        <v>236</v>
      </c>
      <c r="B415" s="416"/>
      <c r="C415" s="417"/>
      <c r="D415" s="416"/>
      <c r="E415" s="417"/>
      <c r="F415" s="423">
        <f>'платные на 2025-2026 год'!G110</f>
        <v>0</v>
      </c>
      <c r="G415" s="424"/>
    </row>
    <row r="416" spans="1:7" ht="18" x14ac:dyDescent="0.3">
      <c r="A416" s="13"/>
      <c r="B416" s="416"/>
      <c r="C416" s="417"/>
      <c r="D416" s="416"/>
      <c r="E416" s="417"/>
      <c r="F416" s="423"/>
      <c r="G416" s="424"/>
    </row>
    <row r="417" spans="1:7" ht="18" x14ac:dyDescent="0.3">
      <c r="A417" s="13" t="s">
        <v>237</v>
      </c>
      <c r="B417" s="416"/>
      <c r="C417" s="417"/>
      <c r="D417" s="416"/>
      <c r="E417" s="417"/>
      <c r="F417" s="423">
        <f>'платные на 2025-2026 год'!G111</f>
        <v>19900</v>
      </c>
      <c r="G417" s="424"/>
    </row>
    <row r="418" spans="1:7" ht="18" x14ac:dyDescent="0.3">
      <c r="A418" s="13"/>
      <c r="B418" s="416"/>
      <c r="C418" s="417"/>
      <c r="D418" s="416"/>
      <c r="E418" s="417"/>
      <c r="F418" s="423"/>
      <c r="G418" s="424"/>
    </row>
    <row r="419" spans="1:7" ht="18" x14ac:dyDescent="0.3">
      <c r="A419" s="13" t="s">
        <v>290</v>
      </c>
      <c r="B419" s="416"/>
      <c r="C419" s="417"/>
      <c r="D419" s="416"/>
      <c r="E419" s="417"/>
      <c r="F419" s="423"/>
      <c r="G419" s="424"/>
    </row>
    <row r="420" spans="1:7" ht="18" x14ac:dyDescent="0.3">
      <c r="A420" s="13"/>
      <c r="B420" s="210"/>
      <c r="C420" s="211"/>
      <c r="D420" s="210"/>
      <c r="E420" s="211"/>
      <c r="F420" s="212"/>
      <c r="G420" s="213"/>
    </row>
    <row r="421" spans="1:7" ht="18" x14ac:dyDescent="0.3">
      <c r="A421" s="13" t="s">
        <v>238</v>
      </c>
      <c r="B421" s="416"/>
      <c r="C421" s="417"/>
      <c r="D421" s="416"/>
      <c r="E421" s="417"/>
      <c r="F421" s="423">
        <f>'платные на 2025-2026 год'!G113</f>
        <v>0</v>
      </c>
      <c r="G421" s="424"/>
    </row>
    <row r="422" spans="1:7" ht="18" x14ac:dyDescent="0.3">
      <c r="A422" s="15"/>
      <c r="B422" s="16"/>
      <c r="C422" s="16"/>
      <c r="D422" s="16"/>
      <c r="E422" s="16"/>
      <c r="F422" s="82"/>
      <c r="G422" s="82"/>
    </row>
    <row r="423" spans="1:7" ht="17.399999999999999" x14ac:dyDescent="0.3">
      <c r="A423" s="437" t="s">
        <v>291</v>
      </c>
      <c r="B423" s="437"/>
      <c r="C423" s="437"/>
      <c r="D423" s="437"/>
      <c r="E423" s="437"/>
      <c r="F423" s="437"/>
      <c r="G423" s="437"/>
    </row>
    <row r="424" spans="1:7" ht="17.399999999999999" x14ac:dyDescent="0.3">
      <c r="A424" s="214"/>
      <c r="B424" s="214"/>
      <c r="C424" s="214"/>
      <c r="D424" s="214"/>
      <c r="E424" s="214"/>
      <c r="F424" s="214"/>
      <c r="G424" s="214"/>
    </row>
    <row r="425" spans="1:7" ht="18" x14ac:dyDescent="0.35">
      <c r="A425" s="9" t="s">
        <v>143</v>
      </c>
      <c r="B425" s="10">
        <v>244</v>
      </c>
    </row>
    <row r="426" spans="1:7" ht="17.399999999999999" x14ac:dyDescent="0.3">
      <c r="A426" s="214"/>
      <c r="B426" s="214"/>
      <c r="C426" s="214"/>
      <c r="D426" s="214"/>
      <c r="E426" s="214"/>
      <c r="F426" s="214"/>
      <c r="G426" s="214"/>
    </row>
    <row r="427" spans="1:7" ht="18" x14ac:dyDescent="0.3">
      <c r="A427" s="215" t="s">
        <v>84</v>
      </c>
      <c r="B427" s="395" t="s">
        <v>140</v>
      </c>
      <c r="C427" s="395"/>
      <c r="D427" s="395" t="s">
        <v>141</v>
      </c>
      <c r="E427" s="395"/>
      <c r="F427" s="395" t="s">
        <v>148</v>
      </c>
      <c r="G427" s="395"/>
    </row>
    <row r="428" spans="1:7" ht="18" x14ac:dyDescent="0.3">
      <c r="A428" s="215">
        <v>1</v>
      </c>
      <c r="B428" s="396">
        <v>2</v>
      </c>
      <c r="C428" s="397"/>
      <c r="D428" s="396">
        <v>3</v>
      </c>
      <c r="E428" s="397"/>
      <c r="F428" s="396">
        <v>4</v>
      </c>
      <c r="G428" s="397"/>
    </row>
    <row r="429" spans="1:7" ht="18" x14ac:dyDescent="0.3">
      <c r="A429" s="13"/>
      <c r="B429" s="416"/>
      <c r="C429" s="417"/>
      <c r="D429" s="416"/>
      <c r="E429" s="417"/>
      <c r="F429" s="423"/>
      <c r="G429" s="424"/>
    </row>
    <row r="430" spans="1:7" ht="18" x14ac:dyDescent="0.3">
      <c r="A430" s="13" t="s">
        <v>292</v>
      </c>
      <c r="B430" s="416"/>
      <c r="C430" s="417"/>
      <c r="D430" s="416"/>
      <c r="E430" s="417"/>
      <c r="F430" s="399">
        <f>B430*D430</f>
        <v>0</v>
      </c>
      <c r="G430" s="400"/>
    </row>
    <row r="431" spans="1:7" ht="18" x14ac:dyDescent="0.3">
      <c r="A431" s="15"/>
      <c r="B431" s="16"/>
      <c r="C431" s="16"/>
      <c r="D431" s="16"/>
      <c r="E431" s="16"/>
      <c r="F431" s="86"/>
      <c r="G431" s="86"/>
    </row>
    <row r="432" spans="1:7" ht="17.399999999999999" customHeight="1" x14ac:dyDescent="0.3">
      <c r="A432" s="437" t="s">
        <v>346</v>
      </c>
      <c r="B432" s="437"/>
      <c r="C432" s="437"/>
      <c r="D432" s="437"/>
      <c r="E432" s="437"/>
      <c r="F432" s="437"/>
      <c r="G432" s="437"/>
    </row>
    <row r="433" spans="1:7" ht="17.399999999999999" x14ac:dyDescent="0.3">
      <c r="A433" s="312"/>
      <c r="B433" s="312"/>
      <c r="C433" s="312"/>
      <c r="D433" s="312"/>
      <c r="E433" s="312"/>
      <c r="F433" s="312"/>
      <c r="G433" s="312"/>
    </row>
    <row r="434" spans="1:7" ht="18" x14ac:dyDescent="0.35">
      <c r="A434" s="9" t="s">
        <v>143</v>
      </c>
      <c r="B434" s="10">
        <v>244</v>
      </c>
    </row>
    <row r="435" spans="1:7" ht="17.399999999999999" x14ac:dyDescent="0.3">
      <c r="A435" s="312"/>
      <c r="B435" s="312"/>
      <c r="C435" s="312"/>
      <c r="D435" s="312"/>
      <c r="E435" s="312"/>
      <c r="F435" s="312"/>
      <c r="G435" s="312"/>
    </row>
    <row r="436" spans="1:7" ht="18" customHeight="1" x14ac:dyDescent="0.3">
      <c r="A436" s="311" t="s">
        <v>84</v>
      </c>
      <c r="B436" s="395" t="s">
        <v>347</v>
      </c>
      <c r="C436" s="395"/>
      <c r="D436" s="395" t="s">
        <v>348</v>
      </c>
      <c r="E436" s="395"/>
      <c r="F436" s="395" t="s">
        <v>349</v>
      </c>
      <c r="G436" s="395"/>
    </row>
    <row r="437" spans="1:7" ht="18" x14ac:dyDescent="0.3">
      <c r="A437" s="311">
        <v>1</v>
      </c>
      <c r="B437" s="396">
        <v>2</v>
      </c>
      <c r="C437" s="397"/>
      <c r="D437" s="396">
        <v>3</v>
      </c>
      <c r="E437" s="397"/>
      <c r="F437" s="396">
        <v>4</v>
      </c>
      <c r="G437" s="397"/>
    </row>
    <row r="438" spans="1:7" ht="18" x14ac:dyDescent="0.3">
      <c r="A438" s="13"/>
      <c r="B438" s="416"/>
      <c r="C438" s="417"/>
      <c r="D438" s="416"/>
      <c r="E438" s="417"/>
      <c r="F438" s="423"/>
      <c r="G438" s="424"/>
    </row>
    <row r="439" spans="1:7" ht="18" x14ac:dyDescent="0.3">
      <c r="A439" s="13" t="s">
        <v>292</v>
      </c>
      <c r="B439" s="416"/>
      <c r="C439" s="417"/>
      <c r="D439" s="416"/>
      <c r="E439" s="417"/>
      <c r="F439" s="399">
        <f>B439*D439</f>
        <v>0</v>
      </c>
      <c r="G439" s="400"/>
    </row>
    <row r="440" spans="1:7" ht="18" x14ac:dyDescent="0.3">
      <c r="A440" s="29"/>
    </row>
    <row r="441" spans="1:7" ht="17.399999999999999" customHeight="1" x14ac:dyDescent="0.3">
      <c r="A441" s="437" t="s">
        <v>323</v>
      </c>
      <c r="B441" s="437"/>
      <c r="C441" s="437"/>
      <c r="D441" s="437"/>
      <c r="E441" s="437"/>
      <c r="F441" s="437"/>
      <c r="G441" s="437"/>
    </row>
    <row r="442" spans="1:7" ht="17.399999999999999" x14ac:dyDescent="0.3">
      <c r="A442" s="251"/>
      <c r="B442" s="251"/>
      <c r="C442" s="251"/>
      <c r="D442" s="251"/>
      <c r="E442" s="251"/>
      <c r="F442" s="251"/>
      <c r="G442" s="251"/>
    </row>
    <row r="443" spans="1:7" ht="18" x14ac:dyDescent="0.35">
      <c r="A443" s="9" t="s">
        <v>143</v>
      </c>
      <c r="B443" s="10">
        <v>613</v>
      </c>
    </row>
    <row r="444" spans="1:7" ht="17.399999999999999" x14ac:dyDescent="0.3">
      <c r="A444" s="251"/>
      <c r="B444" s="251"/>
      <c r="C444" s="251"/>
      <c r="D444" s="251"/>
      <c r="E444" s="251"/>
      <c r="F444" s="251"/>
      <c r="G444" s="251"/>
    </row>
    <row r="445" spans="1:7" ht="18" customHeight="1" x14ac:dyDescent="0.3">
      <c r="A445" s="250" t="s">
        <v>84</v>
      </c>
      <c r="B445" s="395" t="s">
        <v>324</v>
      </c>
      <c r="C445" s="395"/>
      <c r="D445" s="395" t="s">
        <v>321</v>
      </c>
      <c r="E445" s="395"/>
      <c r="F445" s="395" t="s">
        <v>322</v>
      </c>
      <c r="G445" s="395"/>
    </row>
    <row r="446" spans="1:7" ht="18" x14ac:dyDescent="0.3">
      <c r="A446" s="250">
        <v>1</v>
      </c>
      <c r="B446" s="396">
        <v>2</v>
      </c>
      <c r="C446" s="397"/>
      <c r="D446" s="396">
        <v>3</v>
      </c>
      <c r="E446" s="397"/>
      <c r="F446" s="396">
        <v>4</v>
      </c>
      <c r="G446" s="397"/>
    </row>
    <row r="447" spans="1:7" ht="18" x14ac:dyDescent="0.3">
      <c r="A447" s="13"/>
      <c r="B447" s="416"/>
      <c r="C447" s="417"/>
      <c r="D447" s="416"/>
      <c r="E447" s="417"/>
      <c r="F447" s="423"/>
      <c r="G447" s="424"/>
    </row>
    <row r="448" spans="1:7" ht="18" x14ac:dyDescent="0.3">
      <c r="A448" s="13" t="s">
        <v>292</v>
      </c>
      <c r="B448" s="416"/>
      <c r="C448" s="417"/>
      <c r="D448" s="416"/>
      <c r="E448" s="417"/>
      <c r="F448" s="399">
        <f>B448*D448</f>
        <v>0</v>
      </c>
      <c r="G448" s="400"/>
    </row>
    <row r="449" spans="1:7" ht="18" x14ac:dyDescent="0.3">
      <c r="A449" s="29"/>
    </row>
    <row r="450" spans="1:7" ht="36" x14ac:dyDescent="0.35">
      <c r="A450" s="29" t="s">
        <v>149</v>
      </c>
      <c r="B450" s="10"/>
      <c r="C450" s="373"/>
      <c r="D450" s="373"/>
      <c r="E450" s="10"/>
      <c r="F450" s="373" t="s">
        <v>266</v>
      </c>
      <c r="G450" s="373"/>
    </row>
    <row r="451" spans="1:7" ht="18" x14ac:dyDescent="0.35">
      <c r="A451" s="29"/>
      <c r="B451" s="10"/>
      <c r="C451" s="380" t="s">
        <v>53</v>
      </c>
      <c r="D451" s="380"/>
      <c r="E451" s="10"/>
      <c r="F451" s="380" t="s">
        <v>54</v>
      </c>
      <c r="G451" s="380"/>
    </row>
    <row r="452" spans="1:7" ht="18" x14ac:dyDescent="0.35">
      <c r="A452" s="29"/>
      <c r="B452" s="10"/>
      <c r="C452" s="108"/>
      <c r="D452" s="108"/>
      <c r="E452" s="10"/>
      <c r="F452" s="108"/>
      <c r="G452" s="108"/>
    </row>
    <row r="453" spans="1:7" ht="54" x14ac:dyDescent="0.35">
      <c r="A453" s="29" t="s">
        <v>150</v>
      </c>
      <c r="B453" s="10"/>
      <c r="C453" s="373"/>
      <c r="D453" s="373"/>
      <c r="E453" s="10"/>
      <c r="F453" s="373" t="s">
        <v>267</v>
      </c>
      <c r="G453" s="373"/>
    </row>
    <row r="454" spans="1:7" ht="18" x14ac:dyDescent="0.35">
      <c r="A454" s="29"/>
      <c r="B454" s="10"/>
      <c r="C454" s="380" t="s">
        <v>53</v>
      </c>
      <c r="D454" s="380"/>
      <c r="E454" s="10"/>
      <c r="F454" s="380" t="s">
        <v>54</v>
      </c>
      <c r="G454" s="380"/>
    </row>
    <row r="455" spans="1:7" ht="18" x14ac:dyDescent="0.35">
      <c r="A455" s="29"/>
      <c r="B455" s="10"/>
      <c r="C455" s="108"/>
      <c r="D455" s="108"/>
      <c r="E455" s="10"/>
      <c r="F455" s="108"/>
      <c r="G455" s="108"/>
    </row>
    <row r="456" spans="1:7" ht="18" x14ac:dyDescent="0.35">
      <c r="A456" s="29" t="s">
        <v>151</v>
      </c>
      <c r="B456" s="10"/>
      <c r="C456" s="373"/>
      <c r="D456" s="373"/>
      <c r="E456" s="10"/>
      <c r="F456" s="373" t="s">
        <v>267</v>
      </c>
      <c r="G456" s="373"/>
    </row>
    <row r="457" spans="1:7" ht="18" x14ac:dyDescent="0.35">
      <c r="A457" s="29"/>
      <c r="B457" s="10"/>
      <c r="C457" s="380" t="s">
        <v>53</v>
      </c>
      <c r="D457" s="380"/>
      <c r="E457" s="10"/>
      <c r="F457" s="380" t="s">
        <v>54</v>
      </c>
      <c r="G457" s="380"/>
    </row>
    <row r="458" spans="1:7" ht="18" x14ac:dyDescent="0.35">
      <c r="A458" s="29" t="s">
        <v>152</v>
      </c>
      <c r="B458" s="10"/>
      <c r="C458" s="10"/>
      <c r="D458" s="10"/>
      <c r="E458" s="10"/>
      <c r="F458" s="10"/>
      <c r="G458" s="10"/>
    </row>
    <row r="459" spans="1:7" ht="18" x14ac:dyDescent="0.35">
      <c r="A459" s="381" t="s">
        <v>44</v>
      </c>
      <c r="B459" s="381"/>
      <c r="C459" s="10"/>
      <c r="D459" s="10"/>
      <c r="E459" s="10"/>
      <c r="F459" s="10"/>
      <c r="G459" s="10"/>
    </row>
  </sheetData>
  <mergeCells count="674">
    <mergeCell ref="B439:C439"/>
    <mergeCell ref="D439:E439"/>
    <mergeCell ref="F439:G439"/>
    <mergeCell ref="A432:G432"/>
    <mergeCell ref="B436:C436"/>
    <mergeCell ref="D436:E436"/>
    <mergeCell ref="F436:G436"/>
    <mergeCell ref="B437:C437"/>
    <mergeCell ref="D437:E437"/>
    <mergeCell ref="F437:G437"/>
    <mergeCell ref="B438:C438"/>
    <mergeCell ref="D438:E438"/>
    <mergeCell ref="F438:G438"/>
    <mergeCell ref="B448:C448"/>
    <mergeCell ref="D448:E448"/>
    <mergeCell ref="F448:G448"/>
    <mergeCell ref="A441:G441"/>
    <mergeCell ref="B445:C445"/>
    <mergeCell ref="D445:E445"/>
    <mergeCell ref="F445:G445"/>
    <mergeCell ref="B446:C446"/>
    <mergeCell ref="D446:E446"/>
    <mergeCell ref="F446:G446"/>
    <mergeCell ref="B447:C447"/>
    <mergeCell ref="D447:E447"/>
    <mergeCell ref="F447:G447"/>
    <mergeCell ref="B421:C421"/>
    <mergeCell ref="D421:E421"/>
    <mergeCell ref="F421:G421"/>
    <mergeCell ref="B416:C416"/>
    <mergeCell ref="D416:E416"/>
    <mergeCell ref="B430:C430"/>
    <mergeCell ref="D430:E430"/>
    <mergeCell ref="F430:G430"/>
    <mergeCell ref="A423:G423"/>
    <mergeCell ref="B427:C427"/>
    <mergeCell ref="D427:E427"/>
    <mergeCell ref="F427:G427"/>
    <mergeCell ref="B428:C428"/>
    <mergeCell ref="D428:E428"/>
    <mergeCell ref="F428:G428"/>
    <mergeCell ref="B429:C429"/>
    <mergeCell ref="D429:E429"/>
    <mergeCell ref="F429:G429"/>
    <mergeCell ref="F416:G416"/>
    <mergeCell ref="B417:C417"/>
    <mergeCell ref="D417:E417"/>
    <mergeCell ref="F417:G417"/>
    <mergeCell ref="B419:C419"/>
    <mergeCell ref="D419:E419"/>
    <mergeCell ref="A459:B459"/>
    <mergeCell ref="C454:D454"/>
    <mergeCell ref="F454:G454"/>
    <mergeCell ref="C456:D456"/>
    <mergeCell ref="F456:G456"/>
    <mergeCell ref="C457:D457"/>
    <mergeCell ref="F457:G457"/>
    <mergeCell ref="C450:D450"/>
    <mergeCell ref="F450:G450"/>
    <mergeCell ref="C451:D451"/>
    <mergeCell ref="F451:G451"/>
    <mergeCell ref="C453:D453"/>
    <mergeCell ref="F453:G453"/>
    <mergeCell ref="F419:G419"/>
    <mergeCell ref="B414:C414"/>
    <mergeCell ref="D414:E414"/>
    <mergeCell ref="F414:G414"/>
    <mergeCell ref="B415:C415"/>
    <mergeCell ref="D415:E415"/>
    <mergeCell ref="F415:G415"/>
    <mergeCell ref="B418:C418"/>
    <mergeCell ref="D418:E418"/>
    <mergeCell ref="F418:G418"/>
    <mergeCell ref="B412:C412"/>
    <mergeCell ref="D412:E412"/>
    <mergeCell ref="F412:G412"/>
    <mergeCell ref="B413:C413"/>
    <mergeCell ref="D413:E413"/>
    <mergeCell ref="F413:G413"/>
    <mergeCell ref="B410:C410"/>
    <mergeCell ref="D410:E410"/>
    <mergeCell ref="F410:G410"/>
    <mergeCell ref="B411:C411"/>
    <mergeCell ref="D411:E411"/>
    <mergeCell ref="F411:G411"/>
    <mergeCell ref="B408:C408"/>
    <mergeCell ref="D408:E408"/>
    <mergeCell ref="F408:G408"/>
    <mergeCell ref="B409:C409"/>
    <mergeCell ref="D409:E409"/>
    <mergeCell ref="F409:G409"/>
    <mergeCell ref="B406:C406"/>
    <mergeCell ref="D406:E406"/>
    <mergeCell ref="F406:G406"/>
    <mergeCell ref="B407:C407"/>
    <mergeCell ref="D407:E407"/>
    <mergeCell ref="F407:G407"/>
    <mergeCell ref="A400:G400"/>
    <mergeCell ref="B404:C404"/>
    <mergeCell ref="D404:E404"/>
    <mergeCell ref="F404:G404"/>
    <mergeCell ref="B405:C405"/>
    <mergeCell ref="D405:E405"/>
    <mergeCell ref="F405:G405"/>
    <mergeCell ref="B397:C397"/>
    <mergeCell ref="D397:E397"/>
    <mergeCell ref="F397:G397"/>
    <mergeCell ref="B398:C398"/>
    <mergeCell ref="D398:E398"/>
    <mergeCell ref="F398:G398"/>
    <mergeCell ref="A391:G391"/>
    <mergeCell ref="B395:C395"/>
    <mergeCell ref="D395:E395"/>
    <mergeCell ref="F395:G395"/>
    <mergeCell ref="B396:C396"/>
    <mergeCell ref="D396:E396"/>
    <mergeCell ref="F396:G396"/>
    <mergeCell ref="B388:C388"/>
    <mergeCell ref="D388:E388"/>
    <mergeCell ref="F388:G388"/>
    <mergeCell ref="B389:C389"/>
    <mergeCell ref="D389:E389"/>
    <mergeCell ref="F389:G389"/>
    <mergeCell ref="A382:G382"/>
    <mergeCell ref="B386:C386"/>
    <mergeCell ref="D386:E386"/>
    <mergeCell ref="F386:G386"/>
    <mergeCell ref="B387:C387"/>
    <mergeCell ref="D387:E387"/>
    <mergeCell ref="F387:G387"/>
    <mergeCell ref="B379:C379"/>
    <mergeCell ref="D379:E379"/>
    <mergeCell ref="F379:G379"/>
    <mergeCell ref="B380:C380"/>
    <mergeCell ref="D380:E380"/>
    <mergeCell ref="F380:G380"/>
    <mergeCell ref="B377:C377"/>
    <mergeCell ref="D377:E377"/>
    <mergeCell ref="F377:G377"/>
    <mergeCell ref="B378:C378"/>
    <mergeCell ref="D378:E378"/>
    <mergeCell ref="F378:G378"/>
    <mergeCell ref="A371:G371"/>
    <mergeCell ref="B375:C375"/>
    <mergeCell ref="D375:E375"/>
    <mergeCell ref="F375:G375"/>
    <mergeCell ref="B376:C376"/>
    <mergeCell ref="D376:E376"/>
    <mergeCell ref="F376:G376"/>
    <mergeCell ref="A368:B368"/>
    <mergeCell ref="C368:D368"/>
    <mergeCell ref="E368:G368"/>
    <mergeCell ref="A369:B369"/>
    <mergeCell ref="C369:D369"/>
    <mergeCell ref="E369:G369"/>
    <mergeCell ref="A362:G362"/>
    <mergeCell ref="A366:B366"/>
    <mergeCell ref="C366:D366"/>
    <mergeCell ref="E366:G366"/>
    <mergeCell ref="A367:B367"/>
    <mergeCell ref="C367:D367"/>
    <mergeCell ref="E367:G367"/>
    <mergeCell ref="A359:C359"/>
    <mergeCell ref="D359:E359"/>
    <mergeCell ref="F359:G359"/>
    <mergeCell ref="A360:C360"/>
    <mergeCell ref="D360:E360"/>
    <mergeCell ref="F360:G360"/>
    <mergeCell ref="A357:C357"/>
    <mergeCell ref="D357:E357"/>
    <mergeCell ref="F357:G357"/>
    <mergeCell ref="A358:C358"/>
    <mergeCell ref="D358:E358"/>
    <mergeCell ref="F358:G358"/>
    <mergeCell ref="A355:C355"/>
    <mergeCell ref="D355:E355"/>
    <mergeCell ref="F355:G355"/>
    <mergeCell ref="A356:C356"/>
    <mergeCell ref="D356:E356"/>
    <mergeCell ref="F356:G356"/>
    <mergeCell ref="A350:C350"/>
    <mergeCell ref="D350:E350"/>
    <mergeCell ref="F350:G350"/>
    <mergeCell ref="A351:C351"/>
    <mergeCell ref="D351:E351"/>
    <mergeCell ref="F351:G351"/>
    <mergeCell ref="A344:G344"/>
    <mergeCell ref="A348:C348"/>
    <mergeCell ref="D348:E348"/>
    <mergeCell ref="F348:G348"/>
    <mergeCell ref="A349:C349"/>
    <mergeCell ref="D349:E349"/>
    <mergeCell ref="F349:G349"/>
    <mergeCell ref="A341:C341"/>
    <mergeCell ref="D341:E341"/>
    <mergeCell ref="F341:G341"/>
    <mergeCell ref="A342:C342"/>
    <mergeCell ref="D342:E342"/>
    <mergeCell ref="F342:G342"/>
    <mergeCell ref="A339:C339"/>
    <mergeCell ref="D339:E339"/>
    <mergeCell ref="F339:G339"/>
    <mergeCell ref="A340:C340"/>
    <mergeCell ref="D340:E340"/>
    <mergeCell ref="F340:G340"/>
    <mergeCell ref="A337:C337"/>
    <mergeCell ref="D337:E337"/>
    <mergeCell ref="F337:G337"/>
    <mergeCell ref="A338:C338"/>
    <mergeCell ref="D338:E338"/>
    <mergeCell ref="F338:G338"/>
    <mergeCell ref="A332:C332"/>
    <mergeCell ref="D332:E332"/>
    <mergeCell ref="F332:G332"/>
    <mergeCell ref="A336:C336"/>
    <mergeCell ref="D336:E336"/>
    <mergeCell ref="F336:G336"/>
    <mergeCell ref="A330:C330"/>
    <mergeCell ref="D330:E330"/>
    <mergeCell ref="F330:G330"/>
    <mergeCell ref="A331:C331"/>
    <mergeCell ref="D331:E331"/>
    <mergeCell ref="F331:G331"/>
    <mergeCell ref="B323:C323"/>
    <mergeCell ref="D323:E323"/>
    <mergeCell ref="F323:G323"/>
    <mergeCell ref="A325:G325"/>
    <mergeCell ref="A329:C329"/>
    <mergeCell ref="D329:E329"/>
    <mergeCell ref="F329:G329"/>
    <mergeCell ref="B321:C321"/>
    <mergeCell ref="D321:E321"/>
    <mergeCell ref="F321:G321"/>
    <mergeCell ref="B322:C322"/>
    <mergeCell ref="D322:E322"/>
    <mergeCell ref="F322:G322"/>
    <mergeCell ref="B314:C314"/>
    <mergeCell ref="D314:E314"/>
    <mergeCell ref="F314:G314"/>
    <mergeCell ref="A316:G316"/>
    <mergeCell ref="B320:C320"/>
    <mergeCell ref="D320:E320"/>
    <mergeCell ref="F320:G320"/>
    <mergeCell ref="B311:C311"/>
    <mergeCell ref="D311:E311"/>
    <mergeCell ref="F311:G311"/>
    <mergeCell ref="B312:C312"/>
    <mergeCell ref="D312:E312"/>
    <mergeCell ref="F312:G312"/>
    <mergeCell ref="B313:C313"/>
    <mergeCell ref="D313:E313"/>
    <mergeCell ref="F313:G313"/>
    <mergeCell ref="B309:C309"/>
    <mergeCell ref="D309:E309"/>
    <mergeCell ref="F309:G309"/>
    <mergeCell ref="B310:C310"/>
    <mergeCell ref="D310:E310"/>
    <mergeCell ref="F310:G310"/>
    <mergeCell ref="A303:G303"/>
    <mergeCell ref="B307:C307"/>
    <mergeCell ref="D307:E307"/>
    <mergeCell ref="F307:G307"/>
    <mergeCell ref="B308:C308"/>
    <mergeCell ref="D308:E308"/>
    <mergeCell ref="F308:G308"/>
    <mergeCell ref="B300:C300"/>
    <mergeCell ref="D300:E300"/>
    <mergeCell ref="F300:G300"/>
    <mergeCell ref="B301:C301"/>
    <mergeCell ref="D301:E301"/>
    <mergeCell ref="F301:G301"/>
    <mergeCell ref="A294:G294"/>
    <mergeCell ref="B298:C298"/>
    <mergeCell ref="D298:E298"/>
    <mergeCell ref="F298:G298"/>
    <mergeCell ref="B299:C299"/>
    <mergeCell ref="D299:E299"/>
    <mergeCell ref="F299:G299"/>
    <mergeCell ref="B291:C291"/>
    <mergeCell ref="D291:E291"/>
    <mergeCell ref="F291:G291"/>
    <mergeCell ref="B292:C292"/>
    <mergeCell ref="D292:E292"/>
    <mergeCell ref="F292:G292"/>
    <mergeCell ref="B289:C289"/>
    <mergeCell ref="D289:E289"/>
    <mergeCell ref="F289:G289"/>
    <mergeCell ref="B290:C290"/>
    <mergeCell ref="D290:E290"/>
    <mergeCell ref="F290:G290"/>
    <mergeCell ref="B282:C282"/>
    <mergeCell ref="D282:E282"/>
    <mergeCell ref="F282:G282"/>
    <mergeCell ref="A284:G284"/>
    <mergeCell ref="B288:C288"/>
    <mergeCell ref="D288:E288"/>
    <mergeCell ref="F288:G288"/>
    <mergeCell ref="B280:C280"/>
    <mergeCell ref="D280:E280"/>
    <mergeCell ref="F280:G280"/>
    <mergeCell ref="B281:C281"/>
    <mergeCell ref="D281:E281"/>
    <mergeCell ref="F281:G281"/>
    <mergeCell ref="B272:C272"/>
    <mergeCell ref="D272:E272"/>
    <mergeCell ref="F272:G272"/>
    <mergeCell ref="A274:G274"/>
    <mergeCell ref="A275:G275"/>
    <mergeCell ref="B279:C279"/>
    <mergeCell ref="D279:E279"/>
    <mergeCell ref="F279:G279"/>
    <mergeCell ref="B270:C270"/>
    <mergeCell ref="D270:E270"/>
    <mergeCell ref="F270:G270"/>
    <mergeCell ref="B271:C271"/>
    <mergeCell ref="D271:E271"/>
    <mergeCell ref="F271:G271"/>
    <mergeCell ref="B268:C268"/>
    <mergeCell ref="D268:E268"/>
    <mergeCell ref="F268:G268"/>
    <mergeCell ref="B269:C269"/>
    <mergeCell ref="D269:E269"/>
    <mergeCell ref="F269:G269"/>
    <mergeCell ref="B266:C266"/>
    <mergeCell ref="D266:E266"/>
    <mergeCell ref="F266:G266"/>
    <mergeCell ref="B267:C267"/>
    <mergeCell ref="D267:E267"/>
    <mergeCell ref="F267:G267"/>
    <mergeCell ref="B264:C264"/>
    <mergeCell ref="D264:E264"/>
    <mergeCell ref="F264:G264"/>
    <mergeCell ref="B265:C265"/>
    <mergeCell ref="D265:E265"/>
    <mergeCell ref="F265:G265"/>
    <mergeCell ref="B262:C262"/>
    <mergeCell ref="D262:E262"/>
    <mergeCell ref="F262:G262"/>
    <mergeCell ref="B263:C263"/>
    <mergeCell ref="D263:E263"/>
    <mergeCell ref="F263:G263"/>
    <mergeCell ref="A257:G257"/>
    <mergeCell ref="B260:C260"/>
    <mergeCell ref="D260:E260"/>
    <mergeCell ref="F260:G260"/>
    <mergeCell ref="B261:C261"/>
    <mergeCell ref="D261:E261"/>
    <mergeCell ref="F261:G261"/>
    <mergeCell ref="B254:C254"/>
    <mergeCell ref="D254:E254"/>
    <mergeCell ref="F254:G254"/>
    <mergeCell ref="B255:C255"/>
    <mergeCell ref="D255:E255"/>
    <mergeCell ref="F255:G255"/>
    <mergeCell ref="B252:C252"/>
    <mergeCell ref="D252:E252"/>
    <mergeCell ref="F252:G252"/>
    <mergeCell ref="B253:C253"/>
    <mergeCell ref="D253:E253"/>
    <mergeCell ref="F253:G253"/>
    <mergeCell ref="B247:C247"/>
    <mergeCell ref="D247:E247"/>
    <mergeCell ref="F247:G247"/>
    <mergeCell ref="B248:C248"/>
    <mergeCell ref="D248:E248"/>
    <mergeCell ref="F248:G248"/>
    <mergeCell ref="B245:C245"/>
    <mergeCell ref="D245:E245"/>
    <mergeCell ref="F245:G245"/>
    <mergeCell ref="B246:C246"/>
    <mergeCell ref="D246:E246"/>
    <mergeCell ref="F246:G246"/>
    <mergeCell ref="B240:C240"/>
    <mergeCell ref="D240:E240"/>
    <mergeCell ref="F240:G240"/>
    <mergeCell ref="B241:C241"/>
    <mergeCell ref="D241:E241"/>
    <mergeCell ref="F241:G241"/>
    <mergeCell ref="A234:G234"/>
    <mergeCell ref="B238:C238"/>
    <mergeCell ref="D238:E238"/>
    <mergeCell ref="F238:G238"/>
    <mergeCell ref="B239:C239"/>
    <mergeCell ref="D239:E239"/>
    <mergeCell ref="F239:G239"/>
    <mergeCell ref="B231:C231"/>
    <mergeCell ref="D231:E231"/>
    <mergeCell ref="F231:G231"/>
    <mergeCell ref="B232:C232"/>
    <mergeCell ref="D232:E232"/>
    <mergeCell ref="F232:G232"/>
    <mergeCell ref="B229:C229"/>
    <mergeCell ref="D229:E229"/>
    <mergeCell ref="F229:G229"/>
    <mergeCell ref="B230:C230"/>
    <mergeCell ref="D230:E230"/>
    <mergeCell ref="F230:G230"/>
    <mergeCell ref="B224:C224"/>
    <mergeCell ref="D224:E224"/>
    <mergeCell ref="F224:G224"/>
    <mergeCell ref="B225:C225"/>
    <mergeCell ref="D225:E225"/>
    <mergeCell ref="F225:G225"/>
    <mergeCell ref="B222:C222"/>
    <mergeCell ref="D222:E222"/>
    <mergeCell ref="F222:G222"/>
    <mergeCell ref="B223:C223"/>
    <mergeCell ref="D223:E223"/>
    <mergeCell ref="F223:G223"/>
    <mergeCell ref="B216:C216"/>
    <mergeCell ref="D216:E216"/>
    <mergeCell ref="F216:G216"/>
    <mergeCell ref="B217:C217"/>
    <mergeCell ref="D217:E217"/>
    <mergeCell ref="F217:G218"/>
    <mergeCell ref="B218:C218"/>
    <mergeCell ref="D218:E218"/>
    <mergeCell ref="A212:G212"/>
    <mergeCell ref="B215:C215"/>
    <mergeCell ref="D215:E215"/>
    <mergeCell ref="F215:G215"/>
    <mergeCell ref="B202:C202"/>
    <mergeCell ref="D202:E202"/>
    <mergeCell ref="F202:G202"/>
    <mergeCell ref="B203:C203"/>
    <mergeCell ref="D203:E203"/>
    <mergeCell ref="F203:G203"/>
    <mergeCell ref="B209:C209"/>
    <mergeCell ref="D209:E209"/>
    <mergeCell ref="F209:G209"/>
    <mergeCell ref="B210:C210"/>
    <mergeCell ref="D210:E210"/>
    <mergeCell ref="F210:G210"/>
    <mergeCell ref="B211:C211"/>
    <mergeCell ref="D211:E211"/>
    <mergeCell ref="F211:G211"/>
    <mergeCell ref="D183:E183"/>
    <mergeCell ref="F183:G183"/>
    <mergeCell ref="A191:G191"/>
    <mergeCell ref="B201:C201"/>
    <mergeCell ref="D201:E201"/>
    <mergeCell ref="F201:G201"/>
    <mergeCell ref="B177:C177"/>
    <mergeCell ref="D177:E177"/>
    <mergeCell ref="F177:G177"/>
    <mergeCell ref="D181:E181"/>
    <mergeCell ref="F181:G181"/>
    <mergeCell ref="D182:E182"/>
    <mergeCell ref="F182:G182"/>
    <mergeCell ref="D187:E187"/>
    <mergeCell ref="F187:G187"/>
    <mergeCell ref="D188:E188"/>
    <mergeCell ref="F188:G188"/>
    <mergeCell ref="D189:E189"/>
    <mergeCell ref="F189:G189"/>
    <mergeCell ref="B194:C194"/>
    <mergeCell ref="D194:E194"/>
    <mergeCell ref="F194:G194"/>
    <mergeCell ref="B195:C195"/>
    <mergeCell ref="D195:E195"/>
    <mergeCell ref="A171:G171"/>
    <mergeCell ref="B175:C175"/>
    <mergeCell ref="D175:E175"/>
    <mergeCell ref="F175:G175"/>
    <mergeCell ref="B176:C176"/>
    <mergeCell ref="D176:E176"/>
    <mergeCell ref="F176:G176"/>
    <mergeCell ref="C167:D167"/>
    <mergeCell ref="F167:G167"/>
    <mergeCell ref="C168:D168"/>
    <mergeCell ref="F168:G168"/>
    <mergeCell ref="C169:D169"/>
    <mergeCell ref="F169:G169"/>
    <mergeCell ref="C161:D161"/>
    <mergeCell ref="F161:G161"/>
    <mergeCell ref="C162:D162"/>
    <mergeCell ref="F162:G162"/>
    <mergeCell ref="C166:D166"/>
    <mergeCell ref="F166:G166"/>
    <mergeCell ref="C153:D153"/>
    <mergeCell ref="F153:G153"/>
    <mergeCell ref="C154:D154"/>
    <mergeCell ref="F154:G154"/>
    <mergeCell ref="A156:G156"/>
    <mergeCell ref="C160:D160"/>
    <mergeCell ref="F160:G160"/>
    <mergeCell ref="A146:B146"/>
    <mergeCell ref="D146:E146"/>
    <mergeCell ref="F146:G146"/>
    <mergeCell ref="A148:G148"/>
    <mergeCell ref="C152:D152"/>
    <mergeCell ref="F152:G152"/>
    <mergeCell ref="A140:G140"/>
    <mergeCell ref="A144:B144"/>
    <mergeCell ref="D144:E144"/>
    <mergeCell ref="F144:G144"/>
    <mergeCell ref="A145:B145"/>
    <mergeCell ref="D145:E145"/>
    <mergeCell ref="F145:G145"/>
    <mergeCell ref="A132:G132"/>
    <mergeCell ref="C136:E136"/>
    <mergeCell ref="F136:G136"/>
    <mergeCell ref="C137:E137"/>
    <mergeCell ref="F137:G137"/>
    <mergeCell ref="C138:E138"/>
    <mergeCell ref="F138:G138"/>
    <mergeCell ref="A124:G124"/>
    <mergeCell ref="C128:D128"/>
    <mergeCell ref="F128:G128"/>
    <mergeCell ref="C129:D129"/>
    <mergeCell ref="F129:G129"/>
    <mergeCell ref="C130:D130"/>
    <mergeCell ref="F130:G130"/>
    <mergeCell ref="B121:C121"/>
    <mergeCell ref="D121:E121"/>
    <mergeCell ref="F121:G121"/>
    <mergeCell ref="B122:C122"/>
    <mergeCell ref="D122:E122"/>
    <mergeCell ref="F122:G122"/>
    <mergeCell ref="D109:F109"/>
    <mergeCell ref="A115:G115"/>
    <mergeCell ref="A119:A120"/>
    <mergeCell ref="B119:C120"/>
    <mergeCell ref="D119:E120"/>
    <mergeCell ref="F119:G120"/>
    <mergeCell ref="B94:C94"/>
    <mergeCell ref="D94:E94"/>
    <mergeCell ref="F94:G94"/>
    <mergeCell ref="A102:G102"/>
    <mergeCell ref="A104:G104"/>
    <mergeCell ref="A108:A110"/>
    <mergeCell ref="B108:B110"/>
    <mergeCell ref="C108:F108"/>
    <mergeCell ref="G108:G110"/>
    <mergeCell ref="C109:C110"/>
    <mergeCell ref="A96:G96"/>
    <mergeCell ref="B98:C98"/>
    <mergeCell ref="B99:C99"/>
    <mergeCell ref="B100:C100"/>
    <mergeCell ref="B92:C92"/>
    <mergeCell ref="D92:E92"/>
    <mergeCell ref="F92:G92"/>
    <mergeCell ref="B93:C93"/>
    <mergeCell ref="D93:E93"/>
    <mergeCell ref="F93:G93"/>
    <mergeCell ref="A86:G86"/>
    <mergeCell ref="B90:C90"/>
    <mergeCell ref="D90:E90"/>
    <mergeCell ref="F90:G90"/>
    <mergeCell ref="B91:C91"/>
    <mergeCell ref="D91:E91"/>
    <mergeCell ref="F91:G91"/>
    <mergeCell ref="B83:C83"/>
    <mergeCell ref="D83:E83"/>
    <mergeCell ref="F83:G83"/>
    <mergeCell ref="B84:C84"/>
    <mergeCell ref="D84:E84"/>
    <mergeCell ref="F84:G84"/>
    <mergeCell ref="B78:C78"/>
    <mergeCell ref="D78:E78"/>
    <mergeCell ref="F78:G78"/>
    <mergeCell ref="B82:C82"/>
    <mergeCell ref="D82:E82"/>
    <mergeCell ref="F82:G82"/>
    <mergeCell ref="A72:G72"/>
    <mergeCell ref="B76:C76"/>
    <mergeCell ref="D76:E76"/>
    <mergeCell ref="F76:G76"/>
    <mergeCell ref="B77:C77"/>
    <mergeCell ref="D77:E77"/>
    <mergeCell ref="F77:G77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A42:G42"/>
    <mergeCell ref="B46:C46"/>
    <mergeCell ref="D46:E46"/>
    <mergeCell ref="F46:G46"/>
    <mergeCell ref="B47:C47"/>
    <mergeCell ref="D47:E47"/>
    <mergeCell ref="F47:G47"/>
    <mergeCell ref="A34:G34"/>
    <mergeCell ref="A38:C38"/>
    <mergeCell ref="D38:G38"/>
    <mergeCell ref="A39:C39"/>
    <mergeCell ref="D39:G39"/>
    <mergeCell ref="A40:C40"/>
    <mergeCell ref="D40:G40"/>
    <mergeCell ref="B31:C31"/>
    <mergeCell ref="D31:E31"/>
    <mergeCell ref="F31:G31"/>
    <mergeCell ref="B32:C32"/>
    <mergeCell ref="D32:E32"/>
    <mergeCell ref="F32:G32"/>
    <mergeCell ref="B26:C26"/>
    <mergeCell ref="D26:E26"/>
    <mergeCell ref="F26:G26"/>
    <mergeCell ref="B30:C30"/>
    <mergeCell ref="D30:E30"/>
    <mergeCell ref="F30:G30"/>
    <mergeCell ref="B24:C24"/>
    <mergeCell ref="D24:E24"/>
    <mergeCell ref="F24:G24"/>
    <mergeCell ref="B25:C25"/>
    <mergeCell ref="D25:E25"/>
    <mergeCell ref="F25:G25"/>
    <mergeCell ref="B19:C19"/>
    <mergeCell ref="D19:E19"/>
    <mergeCell ref="F19:G19"/>
    <mergeCell ref="B20:C20"/>
    <mergeCell ref="D20:E20"/>
    <mergeCell ref="F20:G20"/>
    <mergeCell ref="A14:G14"/>
    <mergeCell ref="B18:C18"/>
    <mergeCell ref="D18:E18"/>
    <mergeCell ref="F18:G18"/>
    <mergeCell ref="B10:C10"/>
    <mergeCell ref="D10:E10"/>
    <mergeCell ref="F10:G10"/>
    <mergeCell ref="B11:C11"/>
    <mergeCell ref="D11:E11"/>
    <mergeCell ref="F11:G11"/>
    <mergeCell ref="E1:G1"/>
    <mergeCell ref="A2:G2"/>
    <mergeCell ref="A4:G4"/>
    <mergeCell ref="A5:G5"/>
    <mergeCell ref="B9:C9"/>
    <mergeCell ref="D9:E9"/>
    <mergeCell ref="F9:G9"/>
    <mergeCell ref="B12:C12"/>
    <mergeCell ref="D12:E12"/>
    <mergeCell ref="F12:G12"/>
    <mergeCell ref="F195:G195"/>
    <mergeCell ref="B196:C196"/>
    <mergeCell ref="D196:E196"/>
    <mergeCell ref="F196:G196"/>
    <mergeCell ref="B197:C197"/>
    <mergeCell ref="D197:E197"/>
    <mergeCell ref="F197:G197"/>
    <mergeCell ref="B208:C208"/>
    <mergeCell ref="D208:E208"/>
    <mergeCell ref="F208:G208"/>
    <mergeCell ref="B204:C204"/>
    <mergeCell ref="D204:E204"/>
    <mergeCell ref="F204:G204"/>
  </mergeCells>
  <pageMargins left="1.3779527559055118" right="0.39370078740157483" top="0.98425196850393704" bottom="0.78740157480314965" header="0.31496062992125984" footer="0.31496062992125984"/>
  <pageSetup paperSize="9" scale="46" orientation="portrait" horizontalDpi="300" verticalDpi="300" r:id="rId1"/>
  <rowBreaks count="8" manualBreakCount="8">
    <brk id="32" max="16383" man="1"/>
    <brk id="84" max="16383" man="1"/>
    <brk id="139" max="16383" man="1"/>
    <brk id="177" max="16383" man="1"/>
    <brk id="233" max="16383" man="1"/>
    <brk id="282" max="16383" man="1"/>
    <brk id="324" max="16383" man="1"/>
    <brk id="370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214"/>
  <sheetViews>
    <sheetView view="pageBreakPreview" topLeftCell="A2" zoomScaleNormal="100" zoomScaleSheetLayoutView="100" workbookViewId="0">
      <selection activeCell="A2" sqref="A2:I2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9" width="16.6640625" style="7" customWidth="1"/>
    <col min="10" max="11" width="8.88671875" style="7"/>
    <col min="12" max="12" width="12.33203125" style="7" bestFit="1" customWidth="1"/>
    <col min="13" max="14" width="8.88671875" style="7"/>
    <col min="15" max="15" width="12.33203125" style="7" bestFit="1" customWidth="1"/>
    <col min="16" max="16384" width="8.88671875" style="7"/>
  </cols>
  <sheetData>
    <row r="1" spans="1:9" ht="17.399999999999999" x14ac:dyDescent="0.3">
      <c r="A1" s="369" t="s">
        <v>258</v>
      </c>
      <c r="B1" s="369"/>
      <c r="C1" s="369"/>
      <c r="D1" s="369"/>
      <c r="E1" s="369"/>
      <c r="F1" s="369"/>
      <c r="G1" s="369"/>
      <c r="H1" s="369"/>
      <c r="I1" s="369"/>
    </row>
    <row r="2" spans="1:9" ht="17.399999999999999" x14ac:dyDescent="0.3">
      <c r="A2" s="369" t="s">
        <v>366</v>
      </c>
      <c r="B2" s="369"/>
      <c r="C2" s="369"/>
      <c r="D2" s="369"/>
      <c r="E2" s="369"/>
      <c r="F2" s="369"/>
      <c r="G2" s="369"/>
      <c r="H2" s="369"/>
      <c r="I2" s="369"/>
    </row>
    <row r="3" spans="1:9" ht="15" x14ac:dyDescent="0.3">
      <c r="A3" s="30"/>
    </row>
    <row r="4" spans="1:9" ht="18.600000000000001" thickBot="1" x14ac:dyDescent="0.35">
      <c r="A4" s="6"/>
      <c r="F4" s="6"/>
      <c r="I4" s="6" t="s">
        <v>51</v>
      </c>
    </row>
    <row r="5" spans="1:9" ht="18.600000000000001" customHeight="1" x14ac:dyDescent="0.3">
      <c r="A5" s="374" t="s">
        <v>0</v>
      </c>
      <c r="B5" s="367" t="s">
        <v>45</v>
      </c>
      <c r="C5" s="376" t="s">
        <v>46</v>
      </c>
      <c r="D5" s="367" t="s">
        <v>1</v>
      </c>
      <c r="E5" s="367" t="s">
        <v>73</v>
      </c>
      <c r="F5" s="367"/>
      <c r="G5" s="367" t="s">
        <v>1</v>
      </c>
      <c r="H5" s="367" t="s">
        <v>73</v>
      </c>
      <c r="I5" s="389"/>
    </row>
    <row r="6" spans="1:9" ht="125.4" thickBot="1" x14ac:dyDescent="0.35">
      <c r="A6" s="375"/>
      <c r="B6" s="368"/>
      <c r="C6" s="377"/>
      <c r="D6" s="368"/>
      <c r="E6" s="122" t="s">
        <v>3</v>
      </c>
      <c r="F6" s="122" t="s">
        <v>4</v>
      </c>
      <c r="G6" s="368"/>
      <c r="H6" s="122" t="s">
        <v>3</v>
      </c>
      <c r="I6" s="38" t="s">
        <v>4</v>
      </c>
    </row>
    <row r="7" spans="1:9" ht="18.600000000000001" thickBot="1" x14ac:dyDescent="0.35">
      <c r="A7" s="91">
        <v>1</v>
      </c>
      <c r="B7" s="92">
        <v>2</v>
      </c>
      <c r="C7" s="92">
        <v>3</v>
      </c>
      <c r="D7" s="92">
        <v>4</v>
      </c>
      <c r="E7" s="92">
        <v>5</v>
      </c>
      <c r="F7" s="92">
        <v>6</v>
      </c>
      <c r="G7" s="92">
        <v>7</v>
      </c>
      <c r="H7" s="92">
        <v>8</v>
      </c>
      <c r="I7" s="93">
        <v>9</v>
      </c>
    </row>
    <row r="8" spans="1:9" ht="54" x14ac:dyDescent="0.3">
      <c r="A8" s="39" t="s">
        <v>47</v>
      </c>
      <c r="B8" s="40" t="s">
        <v>5</v>
      </c>
      <c r="C8" s="40" t="s">
        <v>5</v>
      </c>
      <c r="D8" s="41">
        <f>E8+F8</f>
        <v>0</v>
      </c>
      <c r="E8" s="41">
        <v>0</v>
      </c>
      <c r="F8" s="41">
        <v>0</v>
      </c>
      <c r="G8" s="41">
        <f>H8+I8</f>
        <v>0</v>
      </c>
      <c r="H8" s="41">
        <v>0</v>
      </c>
      <c r="I8" s="42">
        <v>0</v>
      </c>
    </row>
    <row r="9" spans="1:9" ht="54" x14ac:dyDescent="0.3">
      <c r="A9" s="120" t="s">
        <v>48</v>
      </c>
      <c r="B9" s="124" t="s">
        <v>5</v>
      </c>
      <c r="C9" s="124" t="s">
        <v>5</v>
      </c>
      <c r="D9" s="5">
        <f t="shared" ref="D9:D72" si="0">E9+F9</f>
        <v>0</v>
      </c>
      <c r="E9" s="5">
        <f>E10+E8-E15+E104</f>
        <v>0</v>
      </c>
      <c r="F9" s="5">
        <f>F10+F8-F15+F104</f>
        <v>0</v>
      </c>
      <c r="G9" s="5">
        <f t="shared" ref="G9" si="1">H9+I9</f>
        <v>0</v>
      </c>
      <c r="H9" s="5">
        <f>H10+H8-H15+H104</f>
        <v>0</v>
      </c>
      <c r="I9" s="31">
        <f>I10+I8-I15+I104</f>
        <v>0</v>
      </c>
    </row>
    <row r="10" spans="1:9" ht="18" x14ac:dyDescent="0.3">
      <c r="A10" s="120" t="s">
        <v>49</v>
      </c>
      <c r="B10" s="124" t="s">
        <v>5</v>
      </c>
      <c r="C10" s="124" t="s">
        <v>5</v>
      </c>
      <c r="D10" s="2">
        <f>E10+F10</f>
        <v>0</v>
      </c>
      <c r="E10" s="2">
        <f>E12</f>
        <v>0</v>
      </c>
      <c r="F10" s="2">
        <f>F12</f>
        <v>0</v>
      </c>
      <c r="G10" s="2">
        <f>H10+I10</f>
        <v>0</v>
      </c>
      <c r="H10" s="2">
        <f>H12</f>
        <v>0</v>
      </c>
      <c r="I10" s="4">
        <f>I12</f>
        <v>0</v>
      </c>
    </row>
    <row r="11" spans="1:9" ht="18" x14ac:dyDescent="0.3">
      <c r="A11" s="120" t="s">
        <v>6</v>
      </c>
      <c r="B11" s="124"/>
      <c r="C11" s="124"/>
      <c r="D11" s="2"/>
      <c r="E11" s="2"/>
      <c r="F11" s="2"/>
      <c r="G11" s="2"/>
      <c r="H11" s="2"/>
      <c r="I11" s="4"/>
    </row>
    <row r="12" spans="1:9" ht="18" x14ac:dyDescent="0.3">
      <c r="A12" s="120" t="s">
        <v>62</v>
      </c>
      <c r="B12" s="124">
        <v>150</v>
      </c>
      <c r="C12" s="124" t="s">
        <v>5</v>
      </c>
      <c r="D12" s="2">
        <f t="shared" si="0"/>
        <v>0</v>
      </c>
      <c r="E12" s="2">
        <f>SUM(E13:E14)</f>
        <v>0</v>
      </c>
      <c r="F12" s="2">
        <f>SUM(F13:F14)</f>
        <v>0</v>
      </c>
      <c r="G12" s="2">
        <f t="shared" ref="G12:G15" si="2">H12+I12</f>
        <v>0</v>
      </c>
      <c r="H12" s="2">
        <f>SUM(H13:H14)</f>
        <v>0</v>
      </c>
      <c r="I12" s="4">
        <f>SUM(I13:I14)</f>
        <v>0</v>
      </c>
    </row>
    <row r="13" spans="1:9" ht="18" x14ac:dyDescent="0.3">
      <c r="A13" s="120" t="s">
        <v>6</v>
      </c>
      <c r="B13" s="124"/>
      <c r="C13" s="124"/>
      <c r="D13" s="2">
        <f t="shared" si="0"/>
        <v>0</v>
      </c>
      <c r="E13" s="2"/>
      <c r="F13" s="2"/>
      <c r="G13" s="2">
        <f t="shared" si="2"/>
        <v>0</v>
      </c>
      <c r="H13" s="2"/>
      <c r="I13" s="4"/>
    </row>
    <row r="14" spans="1:9" ht="18" x14ac:dyDescent="0.3">
      <c r="A14" s="120"/>
      <c r="B14" s="124"/>
      <c r="C14" s="124"/>
      <c r="D14" s="2">
        <f t="shared" si="0"/>
        <v>0</v>
      </c>
      <c r="E14" s="2"/>
      <c r="F14" s="2"/>
      <c r="G14" s="2">
        <f t="shared" si="2"/>
        <v>0</v>
      </c>
      <c r="H14" s="2"/>
      <c r="I14" s="4"/>
    </row>
    <row r="15" spans="1:9" ht="18" x14ac:dyDescent="0.3">
      <c r="A15" s="120" t="s">
        <v>7</v>
      </c>
      <c r="B15" s="124" t="s">
        <v>5</v>
      </c>
      <c r="C15" s="124">
        <v>900</v>
      </c>
      <c r="D15" s="5">
        <f t="shared" si="0"/>
        <v>0</v>
      </c>
      <c r="E15" s="2">
        <f>E17+E88</f>
        <v>0</v>
      </c>
      <c r="F15" s="2">
        <f>F17+F88</f>
        <v>0</v>
      </c>
      <c r="G15" s="5">
        <f t="shared" si="2"/>
        <v>0</v>
      </c>
      <c r="H15" s="2">
        <f>H17+H88</f>
        <v>0</v>
      </c>
      <c r="I15" s="4">
        <f>I17+I88</f>
        <v>0</v>
      </c>
    </row>
    <row r="16" spans="1:9" ht="18" x14ac:dyDescent="0.3">
      <c r="A16" s="120" t="s">
        <v>6</v>
      </c>
      <c r="B16" s="124"/>
      <c r="C16" s="124"/>
      <c r="D16" s="5"/>
      <c r="E16" s="2"/>
      <c r="F16" s="2"/>
      <c r="G16" s="5"/>
      <c r="H16" s="2"/>
      <c r="I16" s="4"/>
    </row>
    <row r="17" spans="1:9" ht="18" x14ac:dyDescent="0.3">
      <c r="A17" s="120" t="s">
        <v>8</v>
      </c>
      <c r="B17" s="124" t="s">
        <v>5</v>
      </c>
      <c r="C17" s="124">
        <v>200</v>
      </c>
      <c r="D17" s="5">
        <f t="shared" si="0"/>
        <v>0</v>
      </c>
      <c r="E17" s="2">
        <f>E19+E27+E56+E67</f>
        <v>0</v>
      </c>
      <c r="F17" s="2">
        <f>F19+F27+F56+F67</f>
        <v>0</v>
      </c>
      <c r="G17" s="5">
        <f t="shared" ref="G17" si="3">H17+I17</f>
        <v>0</v>
      </c>
      <c r="H17" s="2">
        <f>H19+H27+H56+H67</f>
        <v>0</v>
      </c>
      <c r="I17" s="4">
        <f>I19+I27+I56+I67</f>
        <v>0</v>
      </c>
    </row>
    <row r="18" spans="1:9" ht="14.4" customHeight="1" x14ac:dyDescent="0.3">
      <c r="A18" s="120" t="s">
        <v>9</v>
      </c>
      <c r="B18" s="124"/>
      <c r="C18" s="124"/>
      <c r="D18" s="5"/>
      <c r="E18" s="2"/>
      <c r="F18" s="2"/>
      <c r="G18" s="5"/>
      <c r="H18" s="2"/>
      <c r="I18" s="4"/>
    </row>
    <row r="19" spans="1:9" ht="72" x14ac:dyDescent="0.3">
      <c r="A19" s="120" t="s">
        <v>10</v>
      </c>
      <c r="B19" s="124" t="s">
        <v>5</v>
      </c>
      <c r="C19" s="124">
        <v>210</v>
      </c>
      <c r="D19" s="5">
        <f t="shared" si="0"/>
        <v>0</v>
      </c>
      <c r="E19" s="2">
        <f>E21+E22+E23+E24</f>
        <v>0</v>
      </c>
      <c r="F19" s="2">
        <f>F21+F22+F23+F24</f>
        <v>0</v>
      </c>
      <c r="G19" s="5">
        <f t="shared" ref="G19" si="4">H19+I19</f>
        <v>0</v>
      </c>
      <c r="H19" s="2">
        <f>H21+H22+H23+H24</f>
        <v>0</v>
      </c>
      <c r="I19" s="4">
        <f>I21+I22+I23+I24</f>
        <v>0</v>
      </c>
    </row>
    <row r="20" spans="1:9" ht="18" x14ac:dyDescent="0.3">
      <c r="A20" s="120" t="s">
        <v>9</v>
      </c>
      <c r="B20" s="124"/>
      <c r="C20" s="124"/>
      <c r="D20" s="5"/>
      <c r="E20" s="2"/>
      <c r="F20" s="2"/>
      <c r="G20" s="5"/>
      <c r="H20" s="2"/>
      <c r="I20" s="4"/>
    </row>
    <row r="21" spans="1:9" ht="18" x14ac:dyDescent="0.3">
      <c r="A21" s="120" t="s">
        <v>11</v>
      </c>
      <c r="B21" s="124">
        <v>111</v>
      </c>
      <c r="C21" s="124">
        <v>211</v>
      </c>
      <c r="D21" s="5">
        <f t="shared" si="0"/>
        <v>0</v>
      </c>
      <c r="E21" s="2">
        <v>0</v>
      </c>
      <c r="F21" s="2">
        <v>0</v>
      </c>
      <c r="G21" s="5">
        <f t="shared" ref="G21:G23" si="5">H21+I21</f>
        <v>0</v>
      </c>
      <c r="H21" s="2">
        <v>0</v>
      </c>
      <c r="I21" s="4">
        <v>0</v>
      </c>
    </row>
    <row r="22" spans="1:9" ht="72" x14ac:dyDescent="0.3">
      <c r="A22" s="120" t="s">
        <v>12</v>
      </c>
      <c r="B22" s="124">
        <v>112</v>
      </c>
      <c r="C22" s="124">
        <v>212</v>
      </c>
      <c r="D22" s="5">
        <f t="shared" si="0"/>
        <v>0</v>
      </c>
      <c r="E22" s="2">
        <v>0</v>
      </c>
      <c r="F22" s="2">
        <v>0</v>
      </c>
      <c r="G22" s="5">
        <f t="shared" si="5"/>
        <v>0</v>
      </c>
      <c r="H22" s="2">
        <v>0</v>
      </c>
      <c r="I22" s="4">
        <v>0</v>
      </c>
    </row>
    <row r="23" spans="1:9" ht="54" x14ac:dyDescent="0.3">
      <c r="A23" s="120" t="s">
        <v>13</v>
      </c>
      <c r="B23" s="124">
        <v>119</v>
      </c>
      <c r="C23" s="124">
        <v>213</v>
      </c>
      <c r="D23" s="5">
        <f t="shared" si="0"/>
        <v>0</v>
      </c>
      <c r="E23" s="2">
        <v>0</v>
      </c>
      <c r="F23" s="2">
        <v>0</v>
      </c>
      <c r="G23" s="5">
        <f t="shared" si="5"/>
        <v>0</v>
      </c>
      <c r="H23" s="2">
        <v>0</v>
      </c>
      <c r="I23" s="4">
        <v>0</v>
      </c>
    </row>
    <row r="24" spans="1:9" ht="72" x14ac:dyDescent="0.3">
      <c r="A24" s="120" t="s">
        <v>197</v>
      </c>
      <c r="B24" s="124" t="s">
        <v>5</v>
      </c>
      <c r="C24" s="124">
        <v>214</v>
      </c>
      <c r="D24" s="5">
        <f>E24+F24</f>
        <v>0</v>
      </c>
      <c r="E24" s="2">
        <f>E25+E26</f>
        <v>0</v>
      </c>
      <c r="F24" s="2">
        <f>F25+F26</f>
        <v>0</v>
      </c>
      <c r="G24" s="5">
        <f>H24+I24</f>
        <v>0</v>
      </c>
      <c r="H24" s="2">
        <f>H25+H26</f>
        <v>0</v>
      </c>
      <c r="I24" s="4">
        <f>I25+I26</f>
        <v>0</v>
      </c>
    </row>
    <row r="25" spans="1:9" ht="18" x14ac:dyDescent="0.3">
      <c r="A25" s="473" t="s">
        <v>6</v>
      </c>
      <c r="B25" s="124">
        <v>112</v>
      </c>
      <c r="C25" s="124">
        <v>214</v>
      </c>
      <c r="D25" s="5">
        <f t="shared" si="0"/>
        <v>0</v>
      </c>
      <c r="E25" s="2">
        <v>0</v>
      </c>
      <c r="F25" s="2">
        <v>0</v>
      </c>
      <c r="G25" s="5">
        <f t="shared" ref="G25" si="6">H25+I25</f>
        <v>0</v>
      </c>
      <c r="H25" s="2">
        <v>0</v>
      </c>
      <c r="I25" s="4">
        <v>0</v>
      </c>
    </row>
    <row r="26" spans="1:9" ht="25.2" customHeight="1" x14ac:dyDescent="0.3">
      <c r="A26" s="473"/>
      <c r="B26" s="124">
        <v>244</v>
      </c>
      <c r="C26" s="124">
        <v>214</v>
      </c>
      <c r="D26" s="5">
        <v>0</v>
      </c>
      <c r="E26" s="2">
        <v>0</v>
      </c>
      <c r="F26" s="2">
        <v>0</v>
      </c>
      <c r="G26" s="5">
        <v>0</v>
      </c>
      <c r="H26" s="2">
        <v>0</v>
      </c>
      <c r="I26" s="4">
        <v>0</v>
      </c>
    </row>
    <row r="27" spans="1:9" ht="36" x14ac:dyDescent="0.3">
      <c r="A27" s="120" t="s">
        <v>14</v>
      </c>
      <c r="B27" s="124" t="s">
        <v>5</v>
      </c>
      <c r="C27" s="124">
        <v>220</v>
      </c>
      <c r="D27" s="5">
        <f t="shared" si="0"/>
        <v>0</v>
      </c>
      <c r="E27" s="2">
        <f>E29+E30+E33+E41+E42+E45+E51</f>
        <v>0</v>
      </c>
      <c r="F27" s="2">
        <f>F29+F30+F33+F41+F42+F45+F51</f>
        <v>0</v>
      </c>
      <c r="G27" s="5">
        <f t="shared" ref="G27" si="7">H27+I27</f>
        <v>0</v>
      </c>
      <c r="H27" s="2">
        <f>H29+H30+H33+H41+H42+H45+H51</f>
        <v>0</v>
      </c>
      <c r="I27" s="4">
        <f>I29+I30+I33+I41+I42+I45+I51</f>
        <v>0</v>
      </c>
    </row>
    <row r="28" spans="1:9" ht="18" x14ac:dyDescent="0.3">
      <c r="A28" s="120" t="s">
        <v>9</v>
      </c>
      <c r="B28" s="124"/>
      <c r="C28" s="124"/>
      <c r="D28" s="5"/>
      <c r="E28" s="2"/>
      <c r="F28" s="2"/>
      <c r="G28" s="5"/>
      <c r="H28" s="2"/>
      <c r="I28" s="4"/>
    </row>
    <row r="29" spans="1:9" ht="18" x14ac:dyDescent="0.3">
      <c r="A29" s="120" t="s">
        <v>15</v>
      </c>
      <c r="B29" s="124">
        <v>244</v>
      </c>
      <c r="C29" s="124">
        <v>221</v>
      </c>
      <c r="D29" s="5">
        <f t="shared" si="0"/>
        <v>0</v>
      </c>
      <c r="E29" s="2">
        <v>0</v>
      </c>
      <c r="F29" s="2">
        <v>0</v>
      </c>
      <c r="G29" s="5">
        <f t="shared" ref="G29:G33" si="8">H29+I29</f>
        <v>0</v>
      </c>
      <c r="H29" s="2">
        <v>0</v>
      </c>
      <c r="I29" s="4">
        <v>0</v>
      </c>
    </row>
    <row r="30" spans="1:9" ht="36" x14ac:dyDescent="0.3">
      <c r="A30" s="120" t="s">
        <v>16</v>
      </c>
      <c r="B30" s="124" t="s">
        <v>5</v>
      </c>
      <c r="C30" s="124">
        <v>222</v>
      </c>
      <c r="D30" s="5">
        <f t="shared" si="0"/>
        <v>0</v>
      </c>
      <c r="E30" s="2">
        <f>E31+E32</f>
        <v>0</v>
      </c>
      <c r="F30" s="2">
        <f>F31+F32</f>
        <v>0</v>
      </c>
      <c r="G30" s="5">
        <f t="shared" si="8"/>
        <v>0</v>
      </c>
      <c r="H30" s="2">
        <f>H31+H32</f>
        <v>0</v>
      </c>
      <c r="I30" s="4">
        <f>I31+I32</f>
        <v>0</v>
      </c>
    </row>
    <row r="31" spans="1:9" ht="22.95" customHeight="1" x14ac:dyDescent="0.3">
      <c r="A31" s="370" t="s">
        <v>6</v>
      </c>
      <c r="B31" s="124">
        <v>112</v>
      </c>
      <c r="C31" s="124">
        <v>222</v>
      </c>
      <c r="D31" s="5">
        <f t="shared" si="0"/>
        <v>0</v>
      </c>
      <c r="E31" s="2">
        <v>0</v>
      </c>
      <c r="F31" s="2">
        <v>0</v>
      </c>
      <c r="G31" s="5">
        <f t="shared" si="8"/>
        <v>0</v>
      </c>
      <c r="H31" s="2">
        <v>0</v>
      </c>
      <c r="I31" s="4">
        <v>0</v>
      </c>
    </row>
    <row r="32" spans="1:9" ht="18" x14ac:dyDescent="0.3">
      <c r="A32" s="370"/>
      <c r="B32" s="124">
        <v>244</v>
      </c>
      <c r="C32" s="124">
        <v>222</v>
      </c>
      <c r="D32" s="5">
        <f t="shared" si="0"/>
        <v>0</v>
      </c>
      <c r="E32" s="2">
        <v>0</v>
      </c>
      <c r="F32" s="2">
        <v>0</v>
      </c>
      <c r="G32" s="5">
        <f t="shared" si="8"/>
        <v>0</v>
      </c>
      <c r="H32" s="2">
        <v>0</v>
      </c>
      <c r="I32" s="4">
        <v>0</v>
      </c>
    </row>
    <row r="33" spans="1:9" ht="36" x14ac:dyDescent="0.3">
      <c r="A33" s="120" t="s">
        <v>17</v>
      </c>
      <c r="B33" s="124" t="s">
        <v>5</v>
      </c>
      <c r="C33" s="124">
        <v>223</v>
      </c>
      <c r="D33" s="5">
        <f t="shared" si="0"/>
        <v>0</v>
      </c>
      <c r="E33" s="2">
        <f t="shared" ref="E33:F33" si="9">E35+E36+E37+E38+E39</f>
        <v>0</v>
      </c>
      <c r="F33" s="2">
        <f t="shared" si="9"/>
        <v>0</v>
      </c>
      <c r="G33" s="5">
        <f t="shared" si="8"/>
        <v>0</v>
      </c>
      <c r="H33" s="2">
        <f t="shared" ref="H33:I33" si="10">H35+H36+H37+H38+H39</f>
        <v>0</v>
      </c>
      <c r="I33" s="4">
        <f t="shared" si="10"/>
        <v>0</v>
      </c>
    </row>
    <row r="34" spans="1:9" ht="18" x14ac:dyDescent="0.3">
      <c r="A34" s="120" t="s">
        <v>6</v>
      </c>
      <c r="B34" s="124"/>
      <c r="C34" s="124"/>
      <c r="D34" s="5"/>
      <c r="E34" s="2"/>
      <c r="F34" s="2"/>
      <c r="G34" s="5"/>
      <c r="H34" s="2"/>
      <c r="I34" s="4"/>
    </row>
    <row r="35" spans="1:9" ht="54" x14ac:dyDescent="0.3">
      <c r="A35" s="120" t="s">
        <v>18</v>
      </c>
      <c r="B35" s="124">
        <v>247</v>
      </c>
      <c r="C35" s="124">
        <v>223</v>
      </c>
      <c r="D35" s="5">
        <f t="shared" si="0"/>
        <v>0</v>
      </c>
      <c r="E35" s="2">
        <v>0</v>
      </c>
      <c r="F35" s="2">
        <v>0</v>
      </c>
      <c r="G35" s="5">
        <f t="shared" ref="G35:G41" si="11">H35+I35</f>
        <v>0</v>
      </c>
      <c r="H35" s="2">
        <v>0</v>
      </c>
      <c r="I35" s="4">
        <v>0</v>
      </c>
    </row>
    <row r="36" spans="1:9" ht="36" x14ac:dyDescent="0.3">
      <c r="A36" s="120" t="s">
        <v>19</v>
      </c>
      <c r="B36" s="124">
        <v>247</v>
      </c>
      <c r="C36" s="124">
        <v>223</v>
      </c>
      <c r="D36" s="5">
        <f t="shared" si="0"/>
        <v>0</v>
      </c>
      <c r="E36" s="2">
        <v>0</v>
      </c>
      <c r="F36" s="2">
        <v>0</v>
      </c>
      <c r="G36" s="5">
        <f t="shared" si="11"/>
        <v>0</v>
      </c>
      <c r="H36" s="2">
        <v>0</v>
      </c>
      <c r="I36" s="4">
        <v>0</v>
      </c>
    </row>
    <row r="37" spans="1:9" ht="54" x14ac:dyDescent="0.3">
      <c r="A37" s="120" t="s">
        <v>20</v>
      </c>
      <c r="B37" s="124">
        <v>247</v>
      </c>
      <c r="C37" s="124">
        <v>223</v>
      </c>
      <c r="D37" s="5">
        <f t="shared" si="0"/>
        <v>0</v>
      </c>
      <c r="E37" s="2">
        <v>0</v>
      </c>
      <c r="F37" s="2">
        <v>0</v>
      </c>
      <c r="G37" s="5">
        <f t="shared" si="11"/>
        <v>0</v>
      </c>
      <c r="H37" s="2">
        <v>0</v>
      </c>
      <c r="I37" s="4">
        <v>0</v>
      </c>
    </row>
    <row r="38" spans="1:9" ht="72" x14ac:dyDescent="0.3">
      <c r="A38" s="120" t="s">
        <v>21</v>
      </c>
      <c r="B38" s="124">
        <v>244</v>
      </c>
      <c r="C38" s="124">
        <v>223</v>
      </c>
      <c r="D38" s="5">
        <f t="shared" si="0"/>
        <v>0</v>
      </c>
      <c r="E38" s="2">
        <v>0</v>
      </c>
      <c r="F38" s="2">
        <v>0</v>
      </c>
      <c r="G38" s="5">
        <f t="shared" si="11"/>
        <v>0</v>
      </c>
      <c r="H38" s="2">
        <v>0</v>
      </c>
      <c r="I38" s="4">
        <v>0</v>
      </c>
    </row>
    <row r="39" spans="1:9" ht="54" x14ac:dyDescent="0.3">
      <c r="A39" s="120" t="s">
        <v>22</v>
      </c>
      <c r="B39" s="124">
        <v>244</v>
      </c>
      <c r="C39" s="124">
        <v>223</v>
      </c>
      <c r="D39" s="5">
        <f t="shared" si="0"/>
        <v>0</v>
      </c>
      <c r="E39" s="2">
        <v>0</v>
      </c>
      <c r="F39" s="2">
        <v>0</v>
      </c>
      <c r="G39" s="5">
        <f t="shared" si="11"/>
        <v>0</v>
      </c>
      <c r="H39" s="2">
        <v>0</v>
      </c>
      <c r="I39" s="4">
        <v>0</v>
      </c>
    </row>
    <row r="40" spans="1:9" ht="36" x14ac:dyDescent="0.3">
      <c r="A40" s="232" t="s">
        <v>306</v>
      </c>
      <c r="B40" s="233">
        <v>244</v>
      </c>
      <c r="C40" s="233">
        <v>223</v>
      </c>
      <c r="D40" s="5">
        <f t="shared" ref="D40" si="12">E40+F40</f>
        <v>0</v>
      </c>
      <c r="E40" s="2">
        <v>0</v>
      </c>
      <c r="F40" s="2">
        <v>0</v>
      </c>
      <c r="G40" s="5">
        <f t="shared" ref="G40" si="13">H40+I40</f>
        <v>0</v>
      </c>
      <c r="H40" s="2">
        <v>0</v>
      </c>
      <c r="I40" s="4">
        <v>0</v>
      </c>
    </row>
    <row r="41" spans="1:9" ht="162" x14ac:dyDescent="0.3">
      <c r="A41" s="120" t="s">
        <v>23</v>
      </c>
      <c r="B41" s="124">
        <v>244</v>
      </c>
      <c r="C41" s="124">
        <v>224</v>
      </c>
      <c r="D41" s="5">
        <f t="shared" si="0"/>
        <v>0</v>
      </c>
      <c r="E41" s="2">
        <v>0</v>
      </c>
      <c r="F41" s="2">
        <v>0</v>
      </c>
      <c r="G41" s="5">
        <f t="shared" si="11"/>
        <v>0</v>
      </c>
      <c r="H41" s="2">
        <v>0</v>
      </c>
      <c r="I41" s="4">
        <v>0</v>
      </c>
    </row>
    <row r="42" spans="1:9" ht="54" x14ac:dyDescent="0.3">
      <c r="A42" s="120" t="s">
        <v>24</v>
      </c>
      <c r="B42" s="124" t="s">
        <v>5</v>
      </c>
      <c r="C42" s="124">
        <v>225</v>
      </c>
      <c r="D42" s="2">
        <f t="shared" ref="D42:F42" si="14">D43+D44</f>
        <v>0</v>
      </c>
      <c r="E42" s="2">
        <f>E43+E44</f>
        <v>0</v>
      </c>
      <c r="F42" s="2">
        <f t="shared" si="14"/>
        <v>0</v>
      </c>
      <c r="G42" s="2">
        <f t="shared" ref="G42" si="15">G43+G44</f>
        <v>0</v>
      </c>
      <c r="H42" s="2">
        <f>H43+H44</f>
        <v>0</v>
      </c>
      <c r="I42" s="4">
        <f t="shared" ref="I42" si="16">I43+I44</f>
        <v>0</v>
      </c>
    </row>
    <row r="43" spans="1:9" ht="18" x14ac:dyDescent="0.3">
      <c r="A43" s="370" t="s">
        <v>6</v>
      </c>
      <c r="B43" s="124">
        <v>243</v>
      </c>
      <c r="C43" s="124">
        <v>225</v>
      </c>
      <c r="D43" s="5">
        <f t="shared" si="0"/>
        <v>0</v>
      </c>
      <c r="E43" s="2"/>
      <c r="F43" s="2"/>
      <c r="G43" s="5">
        <f t="shared" ref="G43:G88" si="17">H43+I43</f>
        <v>0</v>
      </c>
      <c r="H43" s="2"/>
      <c r="I43" s="4"/>
    </row>
    <row r="44" spans="1:9" ht="18" x14ac:dyDescent="0.3">
      <c r="A44" s="370"/>
      <c r="B44" s="124">
        <v>244</v>
      </c>
      <c r="C44" s="124">
        <v>225</v>
      </c>
      <c r="D44" s="5">
        <f t="shared" si="0"/>
        <v>0</v>
      </c>
      <c r="E44" s="2"/>
      <c r="F44" s="2"/>
      <c r="G44" s="5">
        <f t="shared" si="17"/>
        <v>0</v>
      </c>
      <c r="H44" s="2"/>
      <c r="I44" s="4"/>
    </row>
    <row r="45" spans="1:9" ht="36" x14ac:dyDescent="0.3">
      <c r="A45" s="120" t="s">
        <v>58</v>
      </c>
      <c r="B45" s="124" t="s">
        <v>5</v>
      </c>
      <c r="C45" s="124">
        <v>226</v>
      </c>
      <c r="D45" s="5">
        <f t="shared" si="0"/>
        <v>0</v>
      </c>
      <c r="E45" s="2">
        <f>E46+E47+E49+E50+E48</f>
        <v>0</v>
      </c>
      <c r="F45" s="2">
        <f>F46+F47+F49+F50+F48</f>
        <v>0</v>
      </c>
      <c r="G45" s="5">
        <f t="shared" si="17"/>
        <v>0</v>
      </c>
      <c r="H45" s="2">
        <f>H46+H47+H49+H50+H48</f>
        <v>0</v>
      </c>
      <c r="I45" s="4">
        <f>I46+I47+I49+I50+I48</f>
        <v>0</v>
      </c>
    </row>
    <row r="46" spans="1:9" ht="18" x14ac:dyDescent="0.3">
      <c r="A46" s="370" t="s">
        <v>6</v>
      </c>
      <c r="B46" s="124">
        <v>112</v>
      </c>
      <c r="C46" s="124">
        <v>226</v>
      </c>
      <c r="D46" s="5">
        <f t="shared" si="0"/>
        <v>0</v>
      </c>
      <c r="E46" s="2">
        <v>0</v>
      </c>
      <c r="F46" s="2">
        <v>0</v>
      </c>
      <c r="G46" s="5">
        <f t="shared" si="17"/>
        <v>0</v>
      </c>
      <c r="H46" s="2">
        <v>0</v>
      </c>
      <c r="I46" s="4">
        <v>0</v>
      </c>
    </row>
    <row r="47" spans="1:9" ht="18" x14ac:dyDescent="0.3">
      <c r="A47" s="370"/>
      <c r="B47" s="124">
        <v>113</v>
      </c>
      <c r="C47" s="124">
        <v>226</v>
      </c>
      <c r="D47" s="5">
        <f t="shared" si="0"/>
        <v>0</v>
      </c>
      <c r="E47" s="2">
        <v>0</v>
      </c>
      <c r="F47" s="2">
        <v>0</v>
      </c>
      <c r="G47" s="5">
        <f t="shared" si="17"/>
        <v>0</v>
      </c>
      <c r="H47" s="2">
        <v>0</v>
      </c>
      <c r="I47" s="4">
        <v>0</v>
      </c>
    </row>
    <row r="48" spans="1:9" ht="18" x14ac:dyDescent="0.3">
      <c r="A48" s="370"/>
      <c r="B48" s="124">
        <v>119</v>
      </c>
      <c r="C48" s="124">
        <v>226</v>
      </c>
      <c r="D48" s="5">
        <f t="shared" si="0"/>
        <v>0</v>
      </c>
      <c r="E48" s="2">
        <v>0</v>
      </c>
      <c r="F48" s="2">
        <v>0</v>
      </c>
      <c r="G48" s="5">
        <f t="shared" si="17"/>
        <v>0</v>
      </c>
      <c r="H48" s="2">
        <v>0</v>
      </c>
      <c r="I48" s="4">
        <v>0</v>
      </c>
    </row>
    <row r="49" spans="1:9" ht="18" x14ac:dyDescent="0.3">
      <c r="A49" s="370"/>
      <c r="B49" s="124">
        <v>243</v>
      </c>
      <c r="C49" s="124">
        <v>226</v>
      </c>
      <c r="D49" s="5">
        <f t="shared" si="0"/>
        <v>0</v>
      </c>
      <c r="E49" s="2">
        <v>0</v>
      </c>
      <c r="F49" s="2">
        <v>0</v>
      </c>
      <c r="G49" s="5">
        <f t="shared" si="17"/>
        <v>0</v>
      </c>
      <c r="H49" s="2">
        <v>0</v>
      </c>
      <c r="I49" s="4">
        <v>0</v>
      </c>
    </row>
    <row r="50" spans="1:9" ht="18" x14ac:dyDescent="0.3">
      <c r="A50" s="370"/>
      <c r="B50" s="124">
        <v>244</v>
      </c>
      <c r="C50" s="124">
        <v>226</v>
      </c>
      <c r="D50" s="5">
        <f t="shared" si="0"/>
        <v>0</v>
      </c>
      <c r="E50" s="2">
        <v>0</v>
      </c>
      <c r="F50" s="2">
        <v>0</v>
      </c>
      <c r="G50" s="5">
        <f t="shared" si="17"/>
        <v>0</v>
      </c>
      <c r="H50" s="2">
        <v>0</v>
      </c>
      <c r="I50" s="4">
        <v>0</v>
      </c>
    </row>
    <row r="51" spans="1:9" ht="18" x14ac:dyDescent="0.3">
      <c r="A51" s="120" t="s">
        <v>25</v>
      </c>
      <c r="B51" s="124">
        <v>244</v>
      </c>
      <c r="C51" s="124">
        <v>227</v>
      </c>
      <c r="D51" s="5">
        <f t="shared" si="0"/>
        <v>0</v>
      </c>
      <c r="E51" s="2">
        <v>0</v>
      </c>
      <c r="F51" s="2">
        <v>0</v>
      </c>
      <c r="G51" s="5">
        <f t="shared" si="17"/>
        <v>0</v>
      </c>
      <c r="H51" s="2">
        <v>0</v>
      </c>
      <c r="I51" s="4">
        <v>0</v>
      </c>
    </row>
    <row r="52" spans="1:9" ht="54" x14ac:dyDescent="0.3">
      <c r="A52" s="304" t="s">
        <v>285</v>
      </c>
      <c r="B52" s="305" t="s">
        <v>115</v>
      </c>
      <c r="C52" s="305">
        <v>228</v>
      </c>
      <c r="D52" s="5">
        <f t="shared" ref="D52" si="18">E52+F52</f>
        <v>0</v>
      </c>
      <c r="E52" s="2">
        <v>0</v>
      </c>
      <c r="F52" s="2">
        <v>0</v>
      </c>
      <c r="G52" s="5">
        <f t="shared" ref="G52" si="19">H52+I52</f>
        <v>0</v>
      </c>
      <c r="H52" s="2">
        <v>0</v>
      </c>
      <c r="I52" s="4">
        <v>0</v>
      </c>
    </row>
    <row r="53" spans="1:9" ht="18" x14ac:dyDescent="0.3">
      <c r="A53" s="371" t="s">
        <v>6</v>
      </c>
      <c r="B53" s="340">
        <v>243</v>
      </c>
      <c r="C53" s="340">
        <v>228</v>
      </c>
      <c r="D53" s="5">
        <f t="shared" ref="D53:D54" si="20">E53+F53</f>
        <v>0</v>
      </c>
      <c r="E53" s="2">
        <v>0</v>
      </c>
      <c r="F53" s="2">
        <v>0</v>
      </c>
      <c r="G53" s="5">
        <f t="shared" ref="G53:G54" si="21">H53+I53</f>
        <v>0</v>
      </c>
      <c r="H53" s="2">
        <v>0</v>
      </c>
      <c r="I53" s="4">
        <v>0</v>
      </c>
    </row>
    <row r="54" spans="1:9" ht="18" x14ac:dyDescent="0.3">
      <c r="A54" s="372"/>
      <c r="B54" s="340">
        <v>244</v>
      </c>
      <c r="C54" s="340">
        <v>228</v>
      </c>
      <c r="D54" s="5">
        <f t="shared" si="20"/>
        <v>0</v>
      </c>
      <c r="E54" s="2">
        <v>0</v>
      </c>
      <c r="F54" s="2">
        <v>0</v>
      </c>
      <c r="G54" s="5">
        <f t="shared" si="21"/>
        <v>0</v>
      </c>
      <c r="H54" s="2">
        <v>0</v>
      </c>
      <c r="I54" s="4">
        <v>0</v>
      </c>
    </row>
    <row r="55" spans="1:9" ht="126" x14ac:dyDescent="0.3">
      <c r="A55" s="191" t="s">
        <v>342</v>
      </c>
      <c r="B55" s="192">
        <v>244</v>
      </c>
      <c r="C55" s="192">
        <v>229</v>
      </c>
      <c r="D55" s="5">
        <f t="shared" si="0"/>
        <v>0</v>
      </c>
      <c r="E55" s="2">
        <v>0</v>
      </c>
      <c r="F55" s="2">
        <v>0</v>
      </c>
      <c r="G55" s="5">
        <f t="shared" si="17"/>
        <v>0</v>
      </c>
      <c r="H55" s="2">
        <v>0</v>
      </c>
      <c r="I55" s="4">
        <v>0</v>
      </c>
    </row>
    <row r="56" spans="1:9" ht="36" x14ac:dyDescent="0.3">
      <c r="A56" s="120" t="s">
        <v>26</v>
      </c>
      <c r="B56" s="124" t="s">
        <v>5</v>
      </c>
      <c r="C56" s="124">
        <v>260</v>
      </c>
      <c r="D56" s="5">
        <f t="shared" si="0"/>
        <v>0</v>
      </c>
      <c r="E56" s="2">
        <f>E60+E62+E66</f>
        <v>0</v>
      </c>
      <c r="F56" s="2">
        <f>F60+F62+F66</f>
        <v>0</v>
      </c>
      <c r="G56" s="5">
        <f t="shared" si="17"/>
        <v>0</v>
      </c>
      <c r="H56" s="2">
        <f>H60+H62+H66</f>
        <v>0</v>
      </c>
      <c r="I56" s="4">
        <f>I60+I62+I66</f>
        <v>0</v>
      </c>
    </row>
    <row r="57" spans="1:9" ht="72" x14ac:dyDescent="0.3">
      <c r="A57" s="276" t="s">
        <v>325</v>
      </c>
      <c r="B57" s="277" t="s">
        <v>115</v>
      </c>
      <c r="C57" s="277">
        <v>263</v>
      </c>
      <c r="D57" s="5">
        <f t="shared" ref="D57" si="22">E57+F57</f>
        <v>0</v>
      </c>
      <c r="E57" s="2">
        <v>0</v>
      </c>
      <c r="F57" s="2">
        <v>0</v>
      </c>
      <c r="G57" s="5">
        <f t="shared" ref="G57" si="23">H57+I57</f>
        <v>0</v>
      </c>
      <c r="H57" s="2">
        <v>0</v>
      </c>
      <c r="I57" s="4">
        <v>0</v>
      </c>
    </row>
    <row r="58" spans="1:9" ht="18" x14ac:dyDescent="0.3">
      <c r="A58" s="371" t="s">
        <v>6</v>
      </c>
      <c r="B58" s="331">
        <v>321</v>
      </c>
      <c r="C58" s="331">
        <v>263</v>
      </c>
      <c r="D58" s="5">
        <f t="shared" ref="D58:D59" si="24">E58+F58</f>
        <v>0</v>
      </c>
      <c r="E58" s="2">
        <v>0</v>
      </c>
      <c r="F58" s="2">
        <v>0</v>
      </c>
      <c r="G58" s="5">
        <f t="shared" ref="G58:G59" si="25">H58+I58</f>
        <v>0</v>
      </c>
      <c r="H58" s="2">
        <v>0</v>
      </c>
      <c r="I58" s="4">
        <v>0</v>
      </c>
    </row>
    <row r="59" spans="1:9" ht="18" x14ac:dyDescent="0.3">
      <c r="A59" s="372"/>
      <c r="B59" s="331">
        <v>323</v>
      </c>
      <c r="C59" s="331">
        <v>263</v>
      </c>
      <c r="D59" s="5">
        <f t="shared" si="24"/>
        <v>0</v>
      </c>
      <c r="E59" s="2">
        <v>0</v>
      </c>
      <c r="F59" s="2">
        <v>0</v>
      </c>
      <c r="G59" s="5">
        <f t="shared" si="25"/>
        <v>0</v>
      </c>
      <c r="H59" s="2">
        <v>0</v>
      </c>
      <c r="I59" s="4">
        <v>0</v>
      </c>
    </row>
    <row r="60" spans="1:9" ht="90" x14ac:dyDescent="0.3">
      <c r="A60" s="120" t="s">
        <v>27</v>
      </c>
      <c r="B60" s="124">
        <v>321</v>
      </c>
      <c r="C60" s="124">
        <v>264</v>
      </c>
      <c r="D60" s="5">
        <f t="shared" si="0"/>
        <v>0</v>
      </c>
      <c r="E60" s="2">
        <v>0</v>
      </c>
      <c r="F60" s="2">
        <v>0</v>
      </c>
      <c r="G60" s="5">
        <f t="shared" si="17"/>
        <v>0</v>
      </c>
      <c r="H60" s="2">
        <v>0</v>
      </c>
      <c r="I60" s="4">
        <v>0</v>
      </c>
    </row>
    <row r="61" spans="1:9" ht="126" x14ac:dyDescent="0.3">
      <c r="A61" s="229" t="s">
        <v>304</v>
      </c>
      <c r="B61" s="230">
        <v>119</v>
      </c>
      <c r="C61" s="230">
        <v>265</v>
      </c>
      <c r="D61" s="5">
        <f t="shared" si="0"/>
        <v>0</v>
      </c>
      <c r="E61" s="2">
        <v>0</v>
      </c>
      <c r="F61" s="2">
        <v>0</v>
      </c>
      <c r="G61" s="5">
        <f t="shared" si="17"/>
        <v>0</v>
      </c>
      <c r="H61" s="2">
        <v>0</v>
      </c>
      <c r="I61" s="2">
        <v>0</v>
      </c>
    </row>
    <row r="62" spans="1:9" ht="72" x14ac:dyDescent="0.3">
      <c r="A62" s="120" t="s">
        <v>28</v>
      </c>
      <c r="B62" s="124" t="s">
        <v>5</v>
      </c>
      <c r="C62" s="124">
        <v>266</v>
      </c>
      <c r="D62" s="5">
        <f t="shared" si="0"/>
        <v>0</v>
      </c>
      <c r="E62" s="2">
        <f t="shared" ref="E62:F62" si="26">E63+E65</f>
        <v>0</v>
      </c>
      <c r="F62" s="2">
        <f t="shared" si="26"/>
        <v>0</v>
      </c>
      <c r="G62" s="5">
        <f t="shared" si="17"/>
        <v>0</v>
      </c>
      <c r="H62" s="2">
        <f t="shared" ref="H62:I62" si="27">H63+H65</f>
        <v>0</v>
      </c>
      <c r="I62" s="4">
        <f t="shared" si="27"/>
        <v>0</v>
      </c>
    </row>
    <row r="63" spans="1:9" ht="18" x14ac:dyDescent="0.3">
      <c r="A63" s="370" t="s">
        <v>6</v>
      </c>
      <c r="B63" s="124">
        <v>111</v>
      </c>
      <c r="C63" s="124">
        <v>266</v>
      </c>
      <c r="D63" s="5">
        <f t="shared" si="0"/>
        <v>0</v>
      </c>
      <c r="E63" s="2">
        <v>0</v>
      </c>
      <c r="F63" s="2">
        <v>0</v>
      </c>
      <c r="G63" s="5">
        <f t="shared" si="17"/>
        <v>0</v>
      </c>
      <c r="H63" s="2">
        <v>0</v>
      </c>
      <c r="I63" s="4">
        <v>0</v>
      </c>
    </row>
    <row r="64" spans="1:9" ht="18" x14ac:dyDescent="0.3">
      <c r="A64" s="370"/>
      <c r="B64" s="257">
        <v>112</v>
      </c>
      <c r="C64" s="257">
        <v>266</v>
      </c>
      <c r="D64" s="5">
        <f t="shared" ref="D64" si="28">E64+F64</f>
        <v>0</v>
      </c>
      <c r="E64" s="2">
        <v>0</v>
      </c>
      <c r="F64" s="2">
        <v>0</v>
      </c>
      <c r="G64" s="5">
        <f t="shared" ref="G64" si="29">H64+I64</f>
        <v>0</v>
      </c>
      <c r="H64" s="2">
        <v>0</v>
      </c>
      <c r="I64" s="4">
        <v>0</v>
      </c>
    </row>
    <row r="65" spans="1:9" ht="18" x14ac:dyDescent="0.3">
      <c r="A65" s="370"/>
      <c r="B65" s="124">
        <v>119</v>
      </c>
      <c r="C65" s="124">
        <v>266</v>
      </c>
      <c r="D65" s="5">
        <f t="shared" si="0"/>
        <v>0</v>
      </c>
      <c r="E65" s="2">
        <v>0</v>
      </c>
      <c r="F65" s="2">
        <v>0</v>
      </c>
      <c r="G65" s="5">
        <f t="shared" si="17"/>
        <v>0</v>
      </c>
      <c r="H65" s="2">
        <v>0</v>
      </c>
      <c r="I65" s="4">
        <v>0</v>
      </c>
    </row>
    <row r="66" spans="1:9" ht="72" x14ac:dyDescent="0.3">
      <c r="A66" s="120" t="s">
        <v>29</v>
      </c>
      <c r="B66" s="124">
        <v>112</v>
      </c>
      <c r="C66" s="124">
        <v>267</v>
      </c>
      <c r="D66" s="5">
        <f t="shared" si="0"/>
        <v>0</v>
      </c>
      <c r="E66" s="2">
        <v>0</v>
      </c>
      <c r="F66" s="2">
        <v>0</v>
      </c>
      <c r="G66" s="5">
        <f t="shared" si="17"/>
        <v>0</v>
      </c>
      <c r="H66" s="2">
        <v>0</v>
      </c>
      <c r="I66" s="4">
        <v>0</v>
      </c>
    </row>
    <row r="67" spans="1:9" ht="18" x14ac:dyDescent="0.3">
      <c r="A67" s="120" t="s">
        <v>30</v>
      </c>
      <c r="B67" s="124" t="s">
        <v>5</v>
      </c>
      <c r="C67" s="124">
        <v>290</v>
      </c>
      <c r="D67" s="5">
        <f t="shared" si="0"/>
        <v>0</v>
      </c>
      <c r="E67" s="2">
        <f>E69+E73+E74+E75+E76+E83</f>
        <v>0</v>
      </c>
      <c r="F67" s="2">
        <f>F69+F73+F74+F75+F76+F83</f>
        <v>0</v>
      </c>
      <c r="G67" s="5">
        <f t="shared" si="17"/>
        <v>0</v>
      </c>
      <c r="H67" s="2">
        <f>H69+H73+H74+H75+H76+H83</f>
        <v>0</v>
      </c>
      <c r="I67" s="4">
        <f>I69+I73+I74+I75+I76+I83</f>
        <v>0</v>
      </c>
    </row>
    <row r="68" spans="1:9" ht="18" x14ac:dyDescent="0.3">
      <c r="A68" s="120" t="s">
        <v>9</v>
      </c>
      <c r="B68" s="124"/>
      <c r="C68" s="124"/>
      <c r="D68" s="5">
        <f t="shared" si="0"/>
        <v>0</v>
      </c>
      <c r="E68" s="2">
        <v>0</v>
      </c>
      <c r="F68" s="2">
        <v>0</v>
      </c>
      <c r="G68" s="5">
        <f t="shared" si="17"/>
        <v>0</v>
      </c>
      <c r="H68" s="2">
        <v>0</v>
      </c>
      <c r="I68" s="4">
        <v>0</v>
      </c>
    </row>
    <row r="69" spans="1:9" ht="36" x14ac:dyDescent="0.3">
      <c r="A69" s="120" t="s">
        <v>31</v>
      </c>
      <c r="B69" s="124" t="s">
        <v>5</v>
      </c>
      <c r="C69" s="124">
        <v>291</v>
      </c>
      <c r="D69" s="5">
        <f t="shared" si="0"/>
        <v>0</v>
      </c>
      <c r="E69" s="2">
        <f t="shared" ref="E69:F69" si="30">E70+E71+E72</f>
        <v>0</v>
      </c>
      <c r="F69" s="2">
        <f t="shared" si="30"/>
        <v>0</v>
      </c>
      <c r="G69" s="5">
        <f t="shared" si="17"/>
        <v>0</v>
      </c>
      <c r="H69" s="2">
        <f t="shared" ref="H69:I69" si="31">H70+H71+H72</f>
        <v>0</v>
      </c>
      <c r="I69" s="4">
        <f t="shared" si="31"/>
        <v>0</v>
      </c>
    </row>
    <row r="70" spans="1:9" ht="18" x14ac:dyDescent="0.3">
      <c r="A70" s="370" t="s">
        <v>6</v>
      </c>
      <c r="B70" s="124">
        <v>851</v>
      </c>
      <c r="C70" s="124">
        <v>291</v>
      </c>
      <c r="D70" s="5">
        <f t="shared" si="0"/>
        <v>0</v>
      </c>
      <c r="E70" s="2">
        <v>0</v>
      </c>
      <c r="F70" s="2">
        <v>0</v>
      </c>
      <c r="G70" s="5">
        <f t="shared" si="17"/>
        <v>0</v>
      </c>
      <c r="H70" s="2">
        <v>0</v>
      </c>
      <c r="I70" s="4">
        <v>0</v>
      </c>
    </row>
    <row r="71" spans="1:9" ht="18" x14ac:dyDescent="0.3">
      <c r="A71" s="370"/>
      <c r="B71" s="124">
        <v>852</v>
      </c>
      <c r="C71" s="124">
        <v>291</v>
      </c>
      <c r="D71" s="5">
        <f t="shared" si="0"/>
        <v>0</v>
      </c>
      <c r="E71" s="2">
        <v>0</v>
      </c>
      <c r="F71" s="2">
        <v>0</v>
      </c>
      <c r="G71" s="5">
        <f t="shared" si="17"/>
        <v>0</v>
      </c>
      <c r="H71" s="2">
        <v>0</v>
      </c>
      <c r="I71" s="4">
        <v>0</v>
      </c>
    </row>
    <row r="72" spans="1:9" ht="18" x14ac:dyDescent="0.3">
      <c r="A72" s="370"/>
      <c r="B72" s="124">
        <v>853</v>
      </c>
      <c r="C72" s="124">
        <v>291</v>
      </c>
      <c r="D72" s="5">
        <f t="shared" si="0"/>
        <v>0</v>
      </c>
      <c r="E72" s="2">
        <v>0</v>
      </c>
      <c r="F72" s="2">
        <v>0</v>
      </c>
      <c r="G72" s="5">
        <f t="shared" si="17"/>
        <v>0</v>
      </c>
      <c r="H72" s="2">
        <v>0</v>
      </c>
      <c r="I72" s="4">
        <v>0</v>
      </c>
    </row>
    <row r="73" spans="1:9" ht="108" x14ac:dyDescent="0.3">
      <c r="A73" s="120" t="s">
        <v>32</v>
      </c>
      <c r="B73" s="124">
        <v>853</v>
      </c>
      <c r="C73" s="124">
        <v>292</v>
      </c>
      <c r="D73" s="5">
        <f t="shared" ref="D73:D108" si="32">E73+F73</f>
        <v>0</v>
      </c>
      <c r="E73" s="2">
        <v>0</v>
      </c>
      <c r="F73" s="2">
        <v>0</v>
      </c>
      <c r="G73" s="5">
        <f t="shared" si="17"/>
        <v>0</v>
      </c>
      <c r="H73" s="2">
        <v>0</v>
      </c>
      <c r="I73" s="4">
        <v>0</v>
      </c>
    </row>
    <row r="74" spans="1:9" ht="126" x14ac:dyDescent="0.3">
      <c r="A74" s="120" t="s">
        <v>33</v>
      </c>
      <c r="B74" s="124">
        <v>853</v>
      </c>
      <c r="C74" s="124">
        <v>293</v>
      </c>
      <c r="D74" s="5">
        <f t="shared" si="32"/>
        <v>0</v>
      </c>
      <c r="E74" s="2">
        <v>0</v>
      </c>
      <c r="F74" s="2">
        <v>0</v>
      </c>
      <c r="G74" s="5">
        <f t="shared" si="17"/>
        <v>0</v>
      </c>
      <c r="H74" s="2">
        <v>0</v>
      </c>
      <c r="I74" s="4">
        <v>0</v>
      </c>
    </row>
    <row r="75" spans="1:9" ht="54" x14ac:dyDescent="0.3">
      <c r="A75" s="120" t="s">
        <v>156</v>
      </c>
      <c r="B75" s="124">
        <v>853</v>
      </c>
      <c r="C75" s="124">
        <v>295</v>
      </c>
      <c r="D75" s="5">
        <f t="shared" si="32"/>
        <v>0</v>
      </c>
      <c r="E75" s="2">
        <v>0</v>
      </c>
      <c r="F75" s="2">
        <v>0</v>
      </c>
      <c r="G75" s="5">
        <f t="shared" si="17"/>
        <v>0</v>
      </c>
      <c r="H75" s="2">
        <v>0</v>
      </c>
      <c r="I75" s="4">
        <v>0</v>
      </c>
    </row>
    <row r="76" spans="1:9" ht="54" x14ac:dyDescent="0.3">
      <c r="A76" s="120" t="s">
        <v>34</v>
      </c>
      <c r="B76" s="124" t="s">
        <v>5</v>
      </c>
      <c r="C76" s="124">
        <v>296</v>
      </c>
      <c r="D76" s="5">
        <f t="shared" si="32"/>
        <v>0</v>
      </c>
      <c r="E76" s="2">
        <f t="shared" ref="E76:F76" si="33">E77+E78+E79+E80+E82</f>
        <v>0</v>
      </c>
      <c r="F76" s="2">
        <f t="shared" si="33"/>
        <v>0</v>
      </c>
      <c r="G76" s="5">
        <f t="shared" si="17"/>
        <v>0</v>
      </c>
      <c r="H76" s="2">
        <f t="shared" ref="H76:I76" si="34">H77+H78+H79+H80+H82</f>
        <v>0</v>
      </c>
      <c r="I76" s="4">
        <f t="shared" si="34"/>
        <v>0</v>
      </c>
    </row>
    <row r="77" spans="1:9" ht="18" x14ac:dyDescent="0.3">
      <c r="A77" s="370" t="s">
        <v>6</v>
      </c>
      <c r="B77" s="124">
        <v>244</v>
      </c>
      <c r="C77" s="124">
        <v>296</v>
      </c>
      <c r="D77" s="5">
        <f t="shared" si="32"/>
        <v>0</v>
      </c>
      <c r="E77" s="2">
        <v>0</v>
      </c>
      <c r="F77" s="2">
        <v>0</v>
      </c>
      <c r="G77" s="5">
        <f t="shared" si="17"/>
        <v>0</v>
      </c>
      <c r="H77" s="2">
        <v>0</v>
      </c>
      <c r="I77" s="4">
        <v>0</v>
      </c>
    </row>
    <row r="78" spans="1:9" ht="18" x14ac:dyDescent="0.3">
      <c r="A78" s="370"/>
      <c r="B78" s="124">
        <v>340</v>
      </c>
      <c r="C78" s="124">
        <v>296</v>
      </c>
      <c r="D78" s="5">
        <f t="shared" si="32"/>
        <v>0</v>
      </c>
      <c r="E78" s="2">
        <v>0</v>
      </c>
      <c r="F78" s="2">
        <v>0</v>
      </c>
      <c r="G78" s="5">
        <f t="shared" si="17"/>
        <v>0</v>
      </c>
      <c r="H78" s="2">
        <v>0</v>
      </c>
      <c r="I78" s="4">
        <v>0</v>
      </c>
    </row>
    <row r="79" spans="1:9" ht="18" x14ac:dyDescent="0.3">
      <c r="A79" s="370"/>
      <c r="B79" s="124">
        <v>350</v>
      </c>
      <c r="C79" s="124">
        <v>296</v>
      </c>
      <c r="D79" s="5">
        <f t="shared" si="32"/>
        <v>0</v>
      </c>
      <c r="E79" s="2">
        <v>0</v>
      </c>
      <c r="F79" s="2">
        <v>0</v>
      </c>
      <c r="G79" s="5">
        <f t="shared" si="17"/>
        <v>0</v>
      </c>
      <c r="H79" s="2">
        <v>0</v>
      </c>
      <c r="I79" s="4">
        <v>0</v>
      </c>
    </row>
    <row r="80" spans="1:9" ht="18" x14ac:dyDescent="0.3">
      <c r="A80" s="370"/>
      <c r="B80" s="124">
        <v>360</v>
      </c>
      <c r="C80" s="124">
        <v>296</v>
      </c>
      <c r="D80" s="5">
        <f t="shared" si="32"/>
        <v>0</v>
      </c>
      <c r="E80" s="2">
        <v>0</v>
      </c>
      <c r="F80" s="2">
        <v>0</v>
      </c>
      <c r="G80" s="5">
        <f t="shared" si="17"/>
        <v>0</v>
      </c>
      <c r="H80" s="2">
        <v>0</v>
      </c>
      <c r="I80" s="4">
        <v>0</v>
      </c>
    </row>
    <row r="81" spans="1:9" ht="62.55" customHeight="1" x14ac:dyDescent="0.3">
      <c r="A81" s="370"/>
      <c r="B81" s="244">
        <v>831</v>
      </c>
      <c r="C81" s="244">
        <v>296</v>
      </c>
      <c r="D81" s="5">
        <f t="shared" ref="D81" si="35">E81+F81</f>
        <v>0</v>
      </c>
      <c r="E81" s="2">
        <v>0</v>
      </c>
      <c r="F81" s="2">
        <v>0</v>
      </c>
      <c r="G81" s="5">
        <f t="shared" ref="G81" si="36">H81+I81</f>
        <v>0</v>
      </c>
      <c r="H81" s="2">
        <v>0</v>
      </c>
      <c r="I81" s="4">
        <v>0</v>
      </c>
    </row>
    <row r="82" spans="1:9" ht="18" x14ac:dyDescent="0.3">
      <c r="A82" s="370"/>
      <c r="B82" s="124">
        <v>853</v>
      </c>
      <c r="C82" s="124">
        <v>296</v>
      </c>
      <c r="D82" s="5">
        <f t="shared" si="32"/>
        <v>0</v>
      </c>
      <c r="E82" s="2">
        <v>0</v>
      </c>
      <c r="F82" s="2">
        <v>0</v>
      </c>
      <c r="G82" s="5">
        <f t="shared" si="17"/>
        <v>0</v>
      </c>
      <c r="H82" s="2">
        <v>0</v>
      </c>
      <c r="I82" s="4">
        <v>0</v>
      </c>
    </row>
    <row r="83" spans="1:9" ht="54" x14ac:dyDescent="0.3">
      <c r="A83" s="120" t="s">
        <v>35</v>
      </c>
      <c r="B83" s="124" t="s">
        <v>5</v>
      </c>
      <c r="C83" s="124">
        <v>297</v>
      </c>
      <c r="D83" s="5">
        <f t="shared" si="32"/>
        <v>0</v>
      </c>
      <c r="E83" s="2">
        <f t="shared" ref="E83:F83" si="37">E84+E87</f>
        <v>0</v>
      </c>
      <c r="F83" s="2">
        <f t="shared" si="37"/>
        <v>0</v>
      </c>
      <c r="G83" s="5">
        <f t="shared" si="17"/>
        <v>0</v>
      </c>
      <c r="H83" s="2">
        <f t="shared" ref="H83:I83" si="38">H84+H87</f>
        <v>0</v>
      </c>
      <c r="I83" s="4">
        <f t="shared" si="38"/>
        <v>0</v>
      </c>
    </row>
    <row r="84" spans="1:9" ht="18" x14ac:dyDescent="0.3">
      <c r="A84" s="370" t="s">
        <v>6</v>
      </c>
      <c r="B84" s="124">
        <v>244</v>
      </c>
      <c r="C84" s="124">
        <v>297</v>
      </c>
      <c r="D84" s="5">
        <f t="shared" si="32"/>
        <v>0</v>
      </c>
      <c r="E84" s="2">
        <v>0</v>
      </c>
      <c r="F84" s="2">
        <v>0</v>
      </c>
      <c r="G84" s="5">
        <f t="shared" si="17"/>
        <v>0</v>
      </c>
      <c r="H84" s="2">
        <v>0</v>
      </c>
      <c r="I84" s="4">
        <v>0</v>
      </c>
    </row>
    <row r="85" spans="1:9" ht="18" x14ac:dyDescent="0.3">
      <c r="A85" s="370"/>
      <c r="B85" s="247">
        <v>613</v>
      </c>
      <c r="C85" s="247">
        <v>297</v>
      </c>
      <c r="D85" s="5">
        <f t="shared" ref="D85" si="39">E85+F85</f>
        <v>0</v>
      </c>
      <c r="E85" s="2">
        <v>0</v>
      </c>
      <c r="F85" s="2">
        <v>0</v>
      </c>
      <c r="G85" s="5">
        <f t="shared" ref="G85" si="40">H85+I85</f>
        <v>0</v>
      </c>
      <c r="H85" s="2">
        <v>0</v>
      </c>
      <c r="I85" s="4">
        <v>0</v>
      </c>
    </row>
    <row r="86" spans="1:9" ht="18" x14ac:dyDescent="0.3">
      <c r="A86" s="370"/>
      <c r="B86" s="226">
        <v>831</v>
      </c>
      <c r="C86" s="226">
        <v>297</v>
      </c>
      <c r="D86" s="5">
        <f t="shared" ref="D86" si="41">E86+F86</f>
        <v>0</v>
      </c>
      <c r="E86" s="2">
        <v>0</v>
      </c>
      <c r="F86" s="2">
        <v>0</v>
      </c>
      <c r="G86" s="5">
        <f t="shared" ref="G86" si="42">H86+I86</f>
        <v>0</v>
      </c>
      <c r="H86" s="2">
        <v>0</v>
      </c>
      <c r="I86" s="4">
        <v>0</v>
      </c>
    </row>
    <row r="87" spans="1:9" ht="18" x14ac:dyDescent="0.3">
      <c r="A87" s="370"/>
      <c r="B87" s="124">
        <v>853</v>
      </c>
      <c r="C87" s="124">
        <v>297</v>
      </c>
      <c r="D87" s="5">
        <f t="shared" si="32"/>
        <v>0</v>
      </c>
      <c r="E87" s="2">
        <v>0</v>
      </c>
      <c r="F87" s="2">
        <v>0</v>
      </c>
      <c r="G87" s="5">
        <f t="shared" si="17"/>
        <v>0</v>
      </c>
      <c r="H87" s="2">
        <v>0</v>
      </c>
      <c r="I87" s="4">
        <v>0</v>
      </c>
    </row>
    <row r="88" spans="1:9" ht="54" x14ac:dyDescent="0.3">
      <c r="A88" s="120" t="s">
        <v>59</v>
      </c>
      <c r="B88" s="124" t="s">
        <v>5</v>
      </c>
      <c r="C88" s="124">
        <v>300</v>
      </c>
      <c r="D88" s="5">
        <f t="shared" si="32"/>
        <v>0</v>
      </c>
      <c r="E88" s="2">
        <f>E90+E92+E91</f>
        <v>0</v>
      </c>
      <c r="F88" s="2">
        <f>F90+F92+F91</f>
        <v>0</v>
      </c>
      <c r="G88" s="5">
        <f t="shared" si="17"/>
        <v>0</v>
      </c>
      <c r="H88" s="2">
        <f>H90+H92+H91</f>
        <v>0</v>
      </c>
      <c r="I88" s="4">
        <f>I90+I92+I91</f>
        <v>0</v>
      </c>
    </row>
    <row r="89" spans="1:9" ht="18" x14ac:dyDescent="0.3">
      <c r="A89" s="120" t="s">
        <v>9</v>
      </c>
      <c r="B89" s="124"/>
      <c r="C89" s="124"/>
      <c r="D89" s="5"/>
      <c r="E89" s="2"/>
      <c r="F89" s="2"/>
      <c r="G89" s="5"/>
      <c r="H89" s="2"/>
      <c r="I89" s="4"/>
    </row>
    <row r="90" spans="1:9" ht="54" x14ac:dyDescent="0.3">
      <c r="A90" s="120" t="s">
        <v>36</v>
      </c>
      <c r="B90" s="124">
        <v>244</v>
      </c>
      <c r="C90" s="124">
        <v>310</v>
      </c>
      <c r="D90" s="5">
        <f t="shared" si="32"/>
        <v>0</v>
      </c>
      <c r="E90" s="2">
        <v>0</v>
      </c>
      <c r="F90" s="2">
        <v>0</v>
      </c>
      <c r="G90" s="5">
        <f t="shared" ref="G90:G92" si="43">H90+I90</f>
        <v>0</v>
      </c>
      <c r="H90" s="2">
        <v>0</v>
      </c>
      <c r="I90" s="4">
        <v>0</v>
      </c>
    </row>
    <row r="91" spans="1:9" ht="72" x14ac:dyDescent="0.3">
      <c r="A91" s="120" t="s">
        <v>68</v>
      </c>
      <c r="B91" s="124">
        <v>244</v>
      </c>
      <c r="C91" s="124">
        <v>320</v>
      </c>
      <c r="D91" s="5">
        <f t="shared" si="32"/>
        <v>0</v>
      </c>
      <c r="E91" s="2">
        <v>0</v>
      </c>
      <c r="F91" s="2">
        <v>0</v>
      </c>
      <c r="G91" s="5">
        <f t="shared" si="43"/>
        <v>0</v>
      </c>
      <c r="H91" s="2">
        <v>0</v>
      </c>
      <c r="I91" s="4">
        <v>0</v>
      </c>
    </row>
    <row r="92" spans="1:9" ht="72" x14ac:dyDescent="0.3">
      <c r="A92" s="120" t="s">
        <v>60</v>
      </c>
      <c r="B92" s="124" t="s">
        <v>5</v>
      </c>
      <c r="C92" s="124">
        <v>340</v>
      </c>
      <c r="D92" s="5">
        <f t="shared" si="32"/>
        <v>0</v>
      </c>
      <c r="E92" s="2">
        <f>E94+E95+E96+E97+E100+E101+E103</f>
        <v>0</v>
      </c>
      <c r="F92" s="2">
        <f>F94+F95+F96+F97+F100+F101+F103</f>
        <v>0</v>
      </c>
      <c r="G92" s="5">
        <f t="shared" si="43"/>
        <v>0</v>
      </c>
      <c r="H92" s="2">
        <f>H94+H95+H96+H97+H100+H101+H103</f>
        <v>0</v>
      </c>
      <c r="I92" s="4">
        <f>I94+I95+I96+I97+I100+I101+I103</f>
        <v>0</v>
      </c>
    </row>
    <row r="93" spans="1:9" ht="18" x14ac:dyDescent="0.3">
      <c r="A93" s="120" t="s">
        <v>6</v>
      </c>
      <c r="B93" s="124"/>
      <c r="C93" s="124"/>
      <c r="D93" s="5"/>
      <c r="E93" s="2"/>
      <c r="F93" s="2"/>
      <c r="G93" s="5"/>
      <c r="H93" s="2"/>
      <c r="I93" s="4"/>
    </row>
    <row r="94" spans="1:9" ht="126" x14ac:dyDescent="0.3">
      <c r="A94" s="120" t="s">
        <v>37</v>
      </c>
      <c r="B94" s="124">
        <v>244</v>
      </c>
      <c r="C94" s="124">
        <v>341</v>
      </c>
      <c r="D94" s="5">
        <f t="shared" si="32"/>
        <v>0</v>
      </c>
      <c r="E94" s="2">
        <v>0</v>
      </c>
      <c r="F94" s="2">
        <v>0</v>
      </c>
      <c r="G94" s="5">
        <f t="shared" ref="G94:G104" si="44">H94+I94</f>
        <v>0</v>
      </c>
      <c r="H94" s="2">
        <v>0</v>
      </c>
      <c r="I94" s="4">
        <v>0</v>
      </c>
    </row>
    <row r="95" spans="1:9" ht="54" x14ac:dyDescent="0.3">
      <c r="A95" s="120" t="s">
        <v>38</v>
      </c>
      <c r="B95" s="124">
        <v>244</v>
      </c>
      <c r="C95" s="124">
        <v>342</v>
      </c>
      <c r="D95" s="5">
        <f t="shared" si="32"/>
        <v>0</v>
      </c>
      <c r="E95" s="2">
        <v>0</v>
      </c>
      <c r="F95" s="2">
        <v>0</v>
      </c>
      <c r="G95" s="5">
        <f t="shared" si="44"/>
        <v>0</v>
      </c>
      <c r="H95" s="2">
        <v>0</v>
      </c>
      <c r="I95" s="4">
        <v>0</v>
      </c>
    </row>
    <row r="96" spans="1:9" ht="72" x14ac:dyDescent="0.3">
      <c r="A96" s="120" t="s">
        <v>39</v>
      </c>
      <c r="B96" s="124">
        <v>244</v>
      </c>
      <c r="C96" s="124">
        <v>343</v>
      </c>
      <c r="D96" s="5">
        <f t="shared" si="32"/>
        <v>0</v>
      </c>
      <c r="E96" s="2">
        <v>0</v>
      </c>
      <c r="F96" s="2">
        <v>0</v>
      </c>
      <c r="G96" s="5">
        <f t="shared" si="44"/>
        <v>0</v>
      </c>
      <c r="H96" s="2">
        <v>0</v>
      </c>
      <c r="I96" s="4">
        <v>0</v>
      </c>
    </row>
    <row r="97" spans="1:9" ht="72" x14ac:dyDescent="0.3">
      <c r="A97" s="120" t="s">
        <v>40</v>
      </c>
      <c r="B97" s="124" t="s">
        <v>115</v>
      </c>
      <c r="C97" s="124">
        <v>344</v>
      </c>
      <c r="D97" s="5">
        <f t="shared" si="32"/>
        <v>0</v>
      </c>
      <c r="E97" s="2">
        <v>0</v>
      </c>
      <c r="F97" s="2">
        <v>0</v>
      </c>
      <c r="G97" s="5">
        <f t="shared" si="44"/>
        <v>0</v>
      </c>
      <c r="H97" s="2">
        <v>0</v>
      </c>
      <c r="I97" s="4">
        <v>0</v>
      </c>
    </row>
    <row r="98" spans="1:9" ht="18" x14ac:dyDescent="0.3">
      <c r="A98" s="371" t="s">
        <v>6</v>
      </c>
      <c r="B98" s="314">
        <v>243</v>
      </c>
      <c r="C98" s="314">
        <v>344</v>
      </c>
      <c r="D98" s="5">
        <f t="shared" ref="D98:D99" si="45">E98+F98</f>
        <v>0</v>
      </c>
      <c r="E98" s="2">
        <v>0</v>
      </c>
      <c r="F98" s="2">
        <v>0</v>
      </c>
      <c r="G98" s="5">
        <f t="shared" ref="G98:G99" si="46">H98+I98</f>
        <v>0</v>
      </c>
      <c r="H98" s="2">
        <v>0</v>
      </c>
      <c r="I98" s="4">
        <v>0</v>
      </c>
    </row>
    <row r="99" spans="1:9" ht="18" x14ac:dyDescent="0.3">
      <c r="A99" s="372"/>
      <c r="B99" s="314">
        <v>244</v>
      </c>
      <c r="C99" s="314">
        <v>344</v>
      </c>
      <c r="D99" s="5">
        <f t="shared" si="45"/>
        <v>0</v>
      </c>
      <c r="E99" s="2">
        <v>0</v>
      </c>
      <c r="F99" s="2">
        <v>0</v>
      </c>
      <c r="G99" s="5">
        <f t="shared" si="46"/>
        <v>0</v>
      </c>
      <c r="H99" s="2">
        <v>0</v>
      </c>
      <c r="I99" s="4">
        <v>0</v>
      </c>
    </row>
    <row r="100" spans="1:9" ht="54" x14ac:dyDescent="0.3">
      <c r="A100" s="120" t="s">
        <v>41</v>
      </c>
      <c r="B100" s="124">
        <v>244</v>
      </c>
      <c r="C100" s="124">
        <v>345</v>
      </c>
      <c r="D100" s="5">
        <f t="shared" si="32"/>
        <v>0</v>
      </c>
      <c r="E100" s="2">
        <v>0</v>
      </c>
      <c r="F100" s="2">
        <v>0</v>
      </c>
      <c r="G100" s="5">
        <f t="shared" si="44"/>
        <v>0</v>
      </c>
      <c r="H100" s="2">
        <v>0</v>
      </c>
      <c r="I100" s="4">
        <v>0</v>
      </c>
    </row>
    <row r="101" spans="1:9" ht="72" x14ac:dyDescent="0.3">
      <c r="A101" s="120" t="s">
        <v>42</v>
      </c>
      <c r="B101" s="124">
        <v>244</v>
      </c>
      <c r="C101" s="124">
        <v>346</v>
      </c>
      <c r="D101" s="5">
        <f t="shared" si="32"/>
        <v>0</v>
      </c>
      <c r="E101" s="2">
        <v>0</v>
      </c>
      <c r="F101" s="2">
        <v>0</v>
      </c>
      <c r="G101" s="5">
        <f t="shared" si="44"/>
        <v>0</v>
      </c>
      <c r="H101" s="2">
        <v>0</v>
      </c>
      <c r="I101" s="4">
        <v>0</v>
      </c>
    </row>
    <row r="102" spans="1:9" ht="108" x14ac:dyDescent="0.3">
      <c r="A102" s="191" t="s">
        <v>286</v>
      </c>
      <c r="B102" s="192">
        <v>244</v>
      </c>
      <c r="C102" s="192">
        <v>347</v>
      </c>
      <c r="D102" s="5">
        <f t="shared" si="32"/>
        <v>0</v>
      </c>
      <c r="E102" s="2">
        <v>0</v>
      </c>
      <c r="F102" s="2">
        <v>0</v>
      </c>
      <c r="G102" s="5">
        <f t="shared" si="44"/>
        <v>0</v>
      </c>
      <c r="H102" s="2">
        <v>0</v>
      </c>
      <c r="I102" s="4">
        <v>0</v>
      </c>
    </row>
    <row r="103" spans="1:9" ht="108" x14ac:dyDescent="0.3">
      <c r="A103" s="120" t="s">
        <v>43</v>
      </c>
      <c r="B103" s="124">
        <v>244</v>
      </c>
      <c r="C103" s="124">
        <v>349</v>
      </c>
      <c r="D103" s="5">
        <f t="shared" si="32"/>
        <v>0</v>
      </c>
      <c r="E103" s="2">
        <v>0</v>
      </c>
      <c r="F103" s="2">
        <v>0</v>
      </c>
      <c r="G103" s="5">
        <f t="shared" si="44"/>
        <v>0</v>
      </c>
      <c r="H103" s="2">
        <v>0</v>
      </c>
      <c r="I103" s="4">
        <v>0</v>
      </c>
    </row>
    <row r="104" spans="1:9" ht="54" x14ac:dyDescent="0.3">
      <c r="A104" s="120" t="s">
        <v>67</v>
      </c>
      <c r="B104" s="124" t="s">
        <v>5</v>
      </c>
      <c r="C104" s="124" t="s">
        <v>5</v>
      </c>
      <c r="D104" s="5">
        <f t="shared" si="32"/>
        <v>0</v>
      </c>
      <c r="E104" s="2">
        <f t="shared" ref="E104:F104" si="47">E106+E107+E108</f>
        <v>0</v>
      </c>
      <c r="F104" s="2">
        <f t="shared" si="47"/>
        <v>0</v>
      </c>
      <c r="G104" s="5">
        <f t="shared" si="44"/>
        <v>0</v>
      </c>
      <c r="H104" s="2">
        <f t="shared" ref="H104:I104" si="48">H106+H107+H108</f>
        <v>0</v>
      </c>
      <c r="I104" s="4">
        <f t="shared" si="48"/>
        <v>0</v>
      </c>
    </row>
    <row r="105" spans="1:9" ht="18" x14ac:dyDescent="0.3">
      <c r="A105" s="120" t="s">
        <v>6</v>
      </c>
      <c r="B105" s="124"/>
      <c r="C105" s="124"/>
      <c r="D105" s="5"/>
      <c r="E105" s="2"/>
      <c r="F105" s="2"/>
      <c r="G105" s="5"/>
      <c r="H105" s="2"/>
      <c r="I105" s="4"/>
    </row>
    <row r="106" spans="1:9" ht="18" x14ac:dyDescent="0.3">
      <c r="A106" s="120" t="s">
        <v>190</v>
      </c>
      <c r="B106" s="124">
        <v>180</v>
      </c>
      <c r="C106" s="124" t="s">
        <v>5</v>
      </c>
      <c r="D106" s="5">
        <f t="shared" si="32"/>
        <v>0</v>
      </c>
      <c r="E106" s="2">
        <v>0</v>
      </c>
      <c r="F106" s="2">
        <v>0</v>
      </c>
      <c r="G106" s="5">
        <f t="shared" ref="G106:G108" si="49">H106+I106</f>
        <v>0</v>
      </c>
      <c r="H106" s="2">
        <v>0</v>
      </c>
      <c r="I106" s="4">
        <v>0</v>
      </c>
    </row>
    <row r="107" spans="1:9" ht="54" x14ac:dyDescent="0.3">
      <c r="A107" s="120" t="s">
        <v>191</v>
      </c>
      <c r="B107" s="124">
        <v>180</v>
      </c>
      <c r="C107" s="124" t="s">
        <v>5</v>
      </c>
      <c r="D107" s="5">
        <f t="shared" si="32"/>
        <v>0</v>
      </c>
      <c r="E107" s="2">
        <v>0</v>
      </c>
      <c r="F107" s="2">
        <v>0</v>
      </c>
      <c r="G107" s="5">
        <f t="shared" si="49"/>
        <v>0</v>
      </c>
      <c r="H107" s="2">
        <v>0</v>
      </c>
      <c r="I107" s="4">
        <v>0</v>
      </c>
    </row>
    <row r="108" spans="1:9" ht="36.6" thickBot="1" x14ac:dyDescent="0.35">
      <c r="A108" s="32" t="s">
        <v>192</v>
      </c>
      <c r="B108" s="33">
        <v>180</v>
      </c>
      <c r="C108" s="33" t="s">
        <v>5</v>
      </c>
      <c r="D108" s="34">
        <f t="shared" si="32"/>
        <v>0</v>
      </c>
      <c r="E108" s="35">
        <v>0</v>
      </c>
      <c r="F108" s="35">
        <v>0</v>
      </c>
      <c r="G108" s="34">
        <f t="shared" si="49"/>
        <v>0</v>
      </c>
      <c r="H108" s="35">
        <v>0</v>
      </c>
      <c r="I108" s="104">
        <v>0</v>
      </c>
    </row>
    <row r="109" spans="1:9" ht="18" x14ac:dyDescent="0.3">
      <c r="A109" s="15"/>
      <c r="B109" s="19"/>
      <c r="C109" s="19"/>
      <c r="D109" s="36"/>
      <c r="E109" s="36"/>
      <c r="F109" s="36"/>
    </row>
    <row r="110" spans="1:9" ht="15" x14ac:dyDescent="0.3">
      <c r="A110" s="11"/>
    </row>
    <row r="111" spans="1:9" ht="36" x14ac:dyDescent="0.35">
      <c r="A111" s="29" t="s">
        <v>52</v>
      </c>
      <c r="B111" s="373"/>
      <c r="C111" s="373"/>
      <c r="D111" s="10"/>
      <c r="E111" s="373" t="s">
        <v>266</v>
      </c>
      <c r="F111" s="373"/>
    </row>
    <row r="112" spans="1:9" ht="18" x14ac:dyDescent="0.35">
      <c r="A112" s="29"/>
      <c r="B112" s="380" t="s">
        <v>53</v>
      </c>
      <c r="C112" s="380"/>
      <c r="D112" s="10"/>
      <c r="E112" s="380" t="s">
        <v>54</v>
      </c>
      <c r="F112" s="380"/>
    </row>
    <row r="113" spans="1:16" ht="18" x14ac:dyDescent="0.35">
      <c r="A113" s="29"/>
      <c r="B113" s="10"/>
      <c r="C113" s="10"/>
      <c r="D113" s="10"/>
      <c r="E113" s="10"/>
      <c r="F113" s="10"/>
    </row>
    <row r="114" spans="1:16" ht="36" x14ac:dyDescent="0.35">
      <c r="A114" s="29" t="s">
        <v>55</v>
      </c>
      <c r="B114" s="373"/>
      <c r="C114" s="373"/>
      <c r="D114" s="10"/>
      <c r="E114" s="373" t="s">
        <v>267</v>
      </c>
      <c r="F114" s="373"/>
    </row>
    <row r="115" spans="1:16" ht="18" x14ac:dyDescent="0.35">
      <c r="A115" s="29"/>
      <c r="B115" s="380" t="s">
        <v>53</v>
      </c>
      <c r="C115" s="380"/>
      <c r="D115" s="10"/>
      <c r="E115" s="380" t="s">
        <v>54</v>
      </c>
      <c r="F115" s="380"/>
    </row>
    <row r="116" spans="1:16" ht="18" x14ac:dyDescent="0.35">
      <c r="A116" s="29"/>
      <c r="B116" s="121"/>
      <c r="C116" s="121"/>
      <c r="D116" s="10"/>
      <c r="E116" s="121"/>
      <c r="F116" s="121"/>
    </row>
    <row r="117" spans="1:16" ht="18" x14ac:dyDescent="0.35">
      <c r="A117" s="29" t="s">
        <v>56</v>
      </c>
      <c r="B117" s="373"/>
      <c r="C117" s="373"/>
      <c r="D117" s="10"/>
      <c r="E117" s="373" t="s">
        <v>267</v>
      </c>
      <c r="F117" s="373"/>
    </row>
    <row r="118" spans="1:16" ht="18" x14ac:dyDescent="0.35">
      <c r="A118" s="29"/>
      <c r="B118" s="380" t="s">
        <v>53</v>
      </c>
      <c r="C118" s="380"/>
      <c r="D118" s="10"/>
      <c r="E118" s="380" t="s">
        <v>54</v>
      </c>
      <c r="F118" s="380"/>
    </row>
    <row r="119" spans="1:16" ht="18" x14ac:dyDescent="0.35">
      <c r="A119" s="29" t="s">
        <v>57</v>
      </c>
      <c r="B119" s="10"/>
      <c r="C119" s="10"/>
      <c r="D119" s="10"/>
      <c r="E119" s="10"/>
      <c r="F119" s="10"/>
      <c r="K119" s="460" t="s">
        <v>228</v>
      </c>
      <c r="L119" s="460"/>
      <c r="M119" s="460"/>
      <c r="N119" s="460" t="s">
        <v>229</v>
      </c>
      <c r="O119" s="460"/>
      <c r="P119" s="460"/>
    </row>
    <row r="120" spans="1:16" ht="57.6" x14ac:dyDescent="0.35">
      <c r="A120" s="381" t="s">
        <v>44</v>
      </c>
      <c r="B120" s="381"/>
      <c r="C120" s="10"/>
      <c r="D120" s="10"/>
      <c r="E120" s="10"/>
      <c r="F120" s="10"/>
      <c r="J120" s="36"/>
      <c r="K120" s="75" t="s">
        <v>225</v>
      </c>
      <c r="L120" s="75" t="s">
        <v>226</v>
      </c>
      <c r="M120" s="75" t="s">
        <v>227</v>
      </c>
      <c r="N120" s="75" t="s">
        <v>225</v>
      </c>
      <c r="O120" s="75" t="s">
        <v>226</v>
      </c>
      <c r="P120" s="75" t="s">
        <v>227</v>
      </c>
    </row>
    <row r="121" spans="1:16" ht="18" x14ac:dyDescent="0.3">
      <c r="A121" s="382" t="s">
        <v>188</v>
      </c>
      <c r="B121" s="382"/>
      <c r="C121" s="382"/>
      <c r="D121" s="382"/>
      <c r="E121" s="382"/>
      <c r="F121" s="382"/>
      <c r="G121" s="382"/>
      <c r="H121" s="382"/>
      <c r="I121" s="382"/>
      <c r="J121" s="36"/>
      <c r="K121" s="76">
        <f>E21+E22+E23+E25+E31+E46+E47+E48+E60+E63+E65+E66+E70+E71+E72+E73+E74+E75+E78+E79+E80+E82+E87</f>
        <v>0</v>
      </c>
      <c r="L121" s="76">
        <f>K121+D123</f>
        <v>0</v>
      </c>
      <c r="M121" s="76">
        <f>L121-E15</f>
        <v>0</v>
      </c>
      <c r="N121" s="76">
        <f>H21+H22+H23+H25+H31+H46+H47+H48+H60+H63+H65+H66+H70+H71+H72+H73+H74+H75+H78+H79+H80+H82+H87</f>
        <v>0</v>
      </c>
      <c r="O121" s="76">
        <f>N121+G123</f>
        <v>0</v>
      </c>
      <c r="P121" s="76">
        <f>O121-H15</f>
        <v>0</v>
      </c>
    </row>
    <row r="122" spans="1:16" ht="36" x14ac:dyDescent="0.3">
      <c r="A122" s="87" t="s">
        <v>231</v>
      </c>
      <c r="B122" s="89" t="s">
        <v>5</v>
      </c>
      <c r="C122" s="89" t="s">
        <v>5</v>
      </c>
      <c r="D122" s="5">
        <f t="shared" ref="D122:D123" si="50">E122+F122</f>
        <v>0</v>
      </c>
      <c r="E122" s="2">
        <v>0</v>
      </c>
      <c r="F122" s="4">
        <v>0</v>
      </c>
      <c r="G122" s="5">
        <f t="shared" ref="G122:G123" si="51">H122+I122</f>
        <v>0</v>
      </c>
      <c r="H122" s="2">
        <v>0</v>
      </c>
      <c r="I122" s="4">
        <v>0</v>
      </c>
      <c r="J122" s="36"/>
      <c r="K122" s="36"/>
      <c r="L122" s="36"/>
    </row>
    <row r="123" spans="1:16" ht="17.55" customHeight="1" x14ac:dyDescent="0.3">
      <c r="A123" s="87" t="s">
        <v>7</v>
      </c>
      <c r="B123" s="89" t="s">
        <v>5</v>
      </c>
      <c r="C123" s="89">
        <v>900</v>
      </c>
      <c r="D123" s="5">
        <f t="shared" si="50"/>
        <v>0</v>
      </c>
      <c r="E123" s="2">
        <f>E126+E156+E171+E201</f>
        <v>0</v>
      </c>
      <c r="F123" s="2">
        <f>F126+F156</f>
        <v>0</v>
      </c>
      <c r="G123" s="5">
        <f t="shared" si="51"/>
        <v>0</v>
      </c>
      <c r="H123" s="2">
        <f>H126+H156+H171+H201</f>
        <v>0</v>
      </c>
      <c r="I123" s="2">
        <f>I126+I156</f>
        <v>0</v>
      </c>
      <c r="J123" s="80"/>
      <c r="K123" s="80"/>
      <c r="L123" s="80"/>
    </row>
    <row r="124" spans="1:16" ht="18" x14ac:dyDescent="0.3">
      <c r="A124" s="87" t="s">
        <v>6</v>
      </c>
      <c r="B124" s="89"/>
      <c r="C124" s="89"/>
      <c r="D124" s="5"/>
      <c r="E124" s="2"/>
      <c r="F124" s="4"/>
      <c r="G124" s="5"/>
      <c r="H124" s="2"/>
      <c r="I124" s="4"/>
      <c r="J124" s="36"/>
      <c r="K124" s="36"/>
      <c r="L124" s="36"/>
    </row>
    <row r="125" spans="1:16" ht="18" x14ac:dyDescent="0.3">
      <c r="A125" s="461" t="s">
        <v>196</v>
      </c>
      <c r="B125" s="462"/>
      <c r="C125" s="462"/>
      <c r="D125" s="462"/>
      <c r="E125" s="462"/>
      <c r="F125" s="462"/>
      <c r="G125" s="462"/>
      <c r="H125" s="462"/>
      <c r="I125" s="462"/>
      <c r="J125" s="36"/>
      <c r="K125" s="36"/>
      <c r="L125" s="36"/>
    </row>
    <row r="126" spans="1:16" ht="18" x14ac:dyDescent="0.3">
      <c r="A126" s="87" t="s">
        <v>8</v>
      </c>
      <c r="B126" s="89" t="s">
        <v>5</v>
      </c>
      <c r="C126" s="89">
        <v>200</v>
      </c>
      <c r="D126" s="5">
        <f t="shared" ref="D126:D160" si="52">E126+F126</f>
        <v>0</v>
      </c>
      <c r="E126" s="2">
        <f>E128+E131+E152</f>
        <v>0</v>
      </c>
      <c r="F126" s="2">
        <f>F128+F131+F152</f>
        <v>0</v>
      </c>
      <c r="G126" s="5">
        <f t="shared" ref="G126" si="53">H126+I126</f>
        <v>0</v>
      </c>
      <c r="H126" s="2">
        <f>H128+H131+H152</f>
        <v>0</v>
      </c>
      <c r="I126" s="2">
        <f>I128+I131+I152</f>
        <v>0</v>
      </c>
      <c r="J126" s="36"/>
      <c r="K126" s="36"/>
      <c r="L126" s="36"/>
    </row>
    <row r="127" spans="1:16" ht="18" x14ac:dyDescent="0.3">
      <c r="A127" s="87" t="s">
        <v>9</v>
      </c>
      <c r="B127" s="89"/>
      <c r="C127" s="89"/>
      <c r="D127" s="5"/>
      <c r="E127" s="2"/>
      <c r="F127" s="2"/>
      <c r="G127" s="5"/>
      <c r="H127" s="2"/>
      <c r="I127" s="2"/>
      <c r="J127" s="36"/>
      <c r="K127" s="36"/>
      <c r="L127" s="36"/>
    </row>
    <row r="128" spans="1:16" ht="72" x14ac:dyDescent="0.3">
      <c r="A128" s="87" t="s">
        <v>10</v>
      </c>
      <c r="B128" s="89" t="s">
        <v>5</v>
      </c>
      <c r="C128" s="89">
        <v>210</v>
      </c>
      <c r="D128" s="5">
        <f t="shared" si="52"/>
        <v>0</v>
      </c>
      <c r="E128" s="2">
        <f>E130</f>
        <v>0</v>
      </c>
      <c r="F128" s="2">
        <f>F130</f>
        <v>0</v>
      </c>
      <c r="G128" s="5">
        <f t="shared" ref="G128" si="54">H128+I128</f>
        <v>0</v>
      </c>
      <c r="H128" s="2">
        <f>H130</f>
        <v>0</v>
      </c>
      <c r="I128" s="2">
        <f>I130</f>
        <v>0</v>
      </c>
      <c r="J128" s="36"/>
      <c r="K128" s="36"/>
      <c r="L128" s="36"/>
    </row>
    <row r="129" spans="1:12" ht="18" x14ac:dyDescent="0.3">
      <c r="A129" s="87" t="s">
        <v>9</v>
      </c>
      <c r="B129" s="89"/>
      <c r="C129" s="89"/>
      <c r="D129" s="5"/>
      <c r="E129" s="2"/>
      <c r="F129" s="2"/>
      <c r="G129" s="5"/>
      <c r="H129" s="2"/>
      <c r="I129" s="2"/>
      <c r="J129" s="36"/>
      <c r="K129" s="36"/>
      <c r="L129" s="36"/>
    </row>
    <row r="130" spans="1:12" ht="72" x14ac:dyDescent="0.3">
      <c r="A130" s="87" t="s">
        <v>197</v>
      </c>
      <c r="B130" s="89">
        <v>244</v>
      </c>
      <c r="C130" s="89">
        <v>214</v>
      </c>
      <c r="D130" s="5">
        <f>E130+F130</f>
        <v>0</v>
      </c>
      <c r="E130" s="2">
        <v>0</v>
      </c>
      <c r="F130" s="2">
        <v>0</v>
      </c>
      <c r="G130" s="5">
        <f>H130+I130</f>
        <v>0</v>
      </c>
      <c r="H130" s="2">
        <v>0</v>
      </c>
      <c r="I130" s="2">
        <v>0</v>
      </c>
      <c r="J130" s="36"/>
      <c r="K130" s="36"/>
      <c r="L130" s="36"/>
    </row>
    <row r="131" spans="1:12" ht="36" x14ac:dyDescent="0.3">
      <c r="A131" s="87" t="s">
        <v>14</v>
      </c>
      <c r="B131" s="89" t="s">
        <v>5</v>
      </c>
      <c r="C131" s="89">
        <v>220</v>
      </c>
      <c r="D131" s="5">
        <f t="shared" si="52"/>
        <v>0</v>
      </c>
      <c r="E131" s="2">
        <f>E133+E134+E135+E143+E144+E147+E150</f>
        <v>0</v>
      </c>
      <c r="F131" s="2">
        <f>F133+F134+F135+F143+F144+F147+F150</f>
        <v>0</v>
      </c>
      <c r="G131" s="5">
        <f t="shared" ref="G131" si="55">H131+I131</f>
        <v>0</v>
      </c>
      <c r="H131" s="2">
        <f>H133+H134+H135+H143+H144+H147+H150</f>
        <v>0</v>
      </c>
      <c r="I131" s="2">
        <f>I133+I134+I135+I143+I144+I147+I150</f>
        <v>0</v>
      </c>
      <c r="J131" s="36"/>
      <c r="K131" s="36"/>
      <c r="L131" s="36"/>
    </row>
    <row r="132" spans="1:12" ht="18" x14ac:dyDescent="0.3">
      <c r="A132" s="87" t="s">
        <v>9</v>
      </c>
      <c r="B132" s="89"/>
      <c r="C132" s="89"/>
      <c r="D132" s="5"/>
      <c r="E132" s="2"/>
      <c r="F132" s="2"/>
      <c r="G132" s="5"/>
      <c r="H132" s="2"/>
      <c r="I132" s="2"/>
      <c r="J132" s="36"/>
      <c r="K132" s="36"/>
      <c r="L132" s="36"/>
    </row>
    <row r="133" spans="1:12" ht="18" x14ac:dyDescent="0.3">
      <c r="A133" s="87" t="s">
        <v>15</v>
      </c>
      <c r="B133" s="89">
        <v>244</v>
      </c>
      <c r="C133" s="89">
        <v>221</v>
      </c>
      <c r="D133" s="5">
        <f t="shared" si="52"/>
        <v>0</v>
      </c>
      <c r="E133" s="2">
        <v>0</v>
      </c>
      <c r="F133" s="2">
        <v>0</v>
      </c>
      <c r="G133" s="5">
        <f t="shared" ref="G133:G135" si="56">H133+I133</f>
        <v>0</v>
      </c>
      <c r="H133" s="2">
        <v>0</v>
      </c>
      <c r="I133" s="2">
        <v>0</v>
      </c>
      <c r="J133" s="36"/>
      <c r="K133" s="36"/>
      <c r="L133" s="36"/>
    </row>
    <row r="134" spans="1:12" ht="36" x14ac:dyDescent="0.3">
      <c r="A134" s="87" t="s">
        <v>16</v>
      </c>
      <c r="B134" s="89">
        <v>244</v>
      </c>
      <c r="C134" s="89">
        <v>222</v>
      </c>
      <c r="D134" s="5">
        <f t="shared" si="52"/>
        <v>0</v>
      </c>
      <c r="E134" s="2">
        <v>0</v>
      </c>
      <c r="F134" s="2">
        <v>0</v>
      </c>
      <c r="G134" s="5">
        <f t="shared" si="56"/>
        <v>0</v>
      </c>
      <c r="H134" s="2">
        <v>0</v>
      </c>
      <c r="I134" s="2">
        <v>0</v>
      </c>
      <c r="J134" s="36"/>
      <c r="K134" s="36"/>
      <c r="L134" s="36"/>
    </row>
    <row r="135" spans="1:12" ht="36" x14ac:dyDescent="0.3">
      <c r="A135" s="87" t="s">
        <v>17</v>
      </c>
      <c r="B135" s="89" t="s">
        <v>5</v>
      </c>
      <c r="C135" s="89">
        <v>223</v>
      </c>
      <c r="D135" s="5">
        <f t="shared" si="52"/>
        <v>0</v>
      </c>
      <c r="E135" s="2">
        <f t="shared" ref="E135:F135" si="57">E137+E138+E139+E140+E141</f>
        <v>0</v>
      </c>
      <c r="F135" s="2">
        <f t="shared" si="57"/>
        <v>0</v>
      </c>
      <c r="G135" s="5">
        <f t="shared" si="56"/>
        <v>0</v>
      </c>
      <c r="H135" s="2">
        <f t="shared" ref="H135:I135" si="58">H137+H138+H139+H140+H141</f>
        <v>0</v>
      </c>
      <c r="I135" s="2">
        <f t="shared" si="58"/>
        <v>0</v>
      </c>
      <c r="J135" s="36"/>
      <c r="K135" s="36"/>
      <c r="L135" s="36"/>
    </row>
    <row r="136" spans="1:12" ht="18" x14ac:dyDescent="0.3">
      <c r="A136" s="87" t="s">
        <v>6</v>
      </c>
      <c r="B136" s="89"/>
      <c r="C136" s="89"/>
      <c r="D136" s="5"/>
      <c r="E136" s="2"/>
      <c r="F136" s="2"/>
      <c r="G136" s="5"/>
      <c r="H136" s="2"/>
      <c r="I136" s="2"/>
      <c r="J136" s="36"/>
      <c r="K136" s="36"/>
      <c r="L136" s="36"/>
    </row>
    <row r="137" spans="1:12" ht="54" x14ac:dyDescent="0.3">
      <c r="A137" s="87" t="s">
        <v>18</v>
      </c>
      <c r="B137" s="89">
        <v>247</v>
      </c>
      <c r="C137" s="89">
        <v>223</v>
      </c>
      <c r="D137" s="5">
        <f t="shared" si="52"/>
        <v>0</v>
      </c>
      <c r="E137" s="2">
        <v>0</v>
      </c>
      <c r="F137" s="2">
        <v>0</v>
      </c>
      <c r="G137" s="5">
        <f t="shared" ref="G137:G143" si="59">H137+I137</f>
        <v>0</v>
      </c>
      <c r="H137" s="2">
        <v>0</v>
      </c>
      <c r="I137" s="2">
        <v>0</v>
      </c>
      <c r="J137" s="36"/>
      <c r="K137" s="36"/>
      <c r="L137" s="36"/>
    </row>
    <row r="138" spans="1:12" ht="36" x14ac:dyDescent="0.3">
      <c r="A138" s="87" t="s">
        <v>19</v>
      </c>
      <c r="B138" s="89">
        <v>247</v>
      </c>
      <c r="C138" s="89">
        <v>223</v>
      </c>
      <c r="D138" s="5">
        <f t="shared" si="52"/>
        <v>0</v>
      </c>
      <c r="E138" s="2">
        <v>0</v>
      </c>
      <c r="F138" s="2">
        <v>0</v>
      </c>
      <c r="G138" s="5">
        <f t="shared" si="59"/>
        <v>0</v>
      </c>
      <c r="H138" s="2">
        <v>0</v>
      </c>
      <c r="I138" s="2">
        <v>0</v>
      </c>
      <c r="J138" s="36"/>
      <c r="K138" s="36"/>
      <c r="L138" s="36"/>
    </row>
    <row r="139" spans="1:12" ht="54" x14ac:dyDescent="0.3">
      <c r="A139" s="87" t="s">
        <v>20</v>
      </c>
      <c r="B139" s="89">
        <v>247</v>
      </c>
      <c r="C139" s="89">
        <v>223</v>
      </c>
      <c r="D139" s="5">
        <f t="shared" si="52"/>
        <v>0</v>
      </c>
      <c r="E139" s="2">
        <v>0</v>
      </c>
      <c r="F139" s="2">
        <v>0</v>
      </c>
      <c r="G139" s="5">
        <f t="shared" si="59"/>
        <v>0</v>
      </c>
      <c r="H139" s="2">
        <v>0</v>
      </c>
      <c r="I139" s="2">
        <v>0</v>
      </c>
      <c r="J139" s="36"/>
      <c r="K139" s="36"/>
      <c r="L139" s="36"/>
    </row>
    <row r="140" spans="1:12" ht="72" x14ac:dyDescent="0.3">
      <c r="A140" s="87" t="s">
        <v>21</v>
      </c>
      <c r="B140" s="89">
        <v>244</v>
      </c>
      <c r="C140" s="89">
        <v>223</v>
      </c>
      <c r="D140" s="5">
        <f t="shared" si="52"/>
        <v>0</v>
      </c>
      <c r="E140" s="2">
        <v>0</v>
      </c>
      <c r="F140" s="2">
        <v>0</v>
      </c>
      <c r="G140" s="5">
        <f t="shared" si="59"/>
        <v>0</v>
      </c>
      <c r="H140" s="2">
        <v>0</v>
      </c>
      <c r="I140" s="2">
        <v>0</v>
      </c>
      <c r="J140" s="36"/>
      <c r="K140" s="36"/>
      <c r="L140" s="36"/>
    </row>
    <row r="141" spans="1:12" ht="54" x14ac:dyDescent="0.3">
      <c r="A141" s="87" t="s">
        <v>22</v>
      </c>
      <c r="B141" s="89">
        <v>244</v>
      </c>
      <c r="C141" s="89">
        <v>223</v>
      </c>
      <c r="D141" s="5">
        <f t="shared" si="52"/>
        <v>0</v>
      </c>
      <c r="E141" s="2">
        <v>0</v>
      </c>
      <c r="F141" s="2">
        <v>0</v>
      </c>
      <c r="G141" s="5">
        <f t="shared" si="59"/>
        <v>0</v>
      </c>
      <c r="H141" s="2">
        <v>0</v>
      </c>
      <c r="I141" s="2">
        <v>0</v>
      </c>
      <c r="J141" s="36"/>
      <c r="K141" s="36"/>
      <c r="L141" s="36"/>
    </row>
    <row r="142" spans="1:12" ht="36" x14ac:dyDescent="0.3">
      <c r="A142" s="232" t="s">
        <v>306</v>
      </c>
      <c r="B142" s="233">
        <v>244</v>
      </c>
      <c r="C142" s="233">
        <v>223</v>
      </c>
      <c r="D142" s="5">
        <f t="shared" ref="D142" si="60">E142+F142</f>
        <v>0</v>
      </c>
      <c r="E142" s="2">
        <v>0</v>
      </c>
      <c r="F142" s="2">
        <v>0</v>
      </c>
      <c r="G142" s="5">
        <f t="shared" ref="G142" si="61">H142+I142</f>
        <v>0</v>
      </c>
      <c r="H142" s="2">
        <v>0</v>
      </c>
      <c r="I142" s="2">
        <v>0</v>
      </c>
      <c r="J142" s="36"/>
      <c r="K142" s="36"/>
      <c r="L142" s="36"/>
    </row>
    <row r="143" spans="1:12" ht="162" x14ac:dyDescent="0.3">
      <c r="A143" s="87" t="s">
        <v>23</v>
      </c>
      <c r="B143" s="89">
        <v>244</v>
      </c>
      <c r="C143" s="89">
        <v>224</v>
      </c>
      <c r="D143" s="5">
        <f t="shared" si="52"/>
        <v>0</v>
      </c>
      <c r="E143" s="2">
        <v>0</v>
      </c>
      <c r="F143" s="2">
        <v>0</v>
      </c>
      <c r="G143" s="5">
        <f t="shared" si="59"/>
        <v>0</v>
      </c>
      <c r="H143" s="2">
        <v>0</v>
      </c>
      <c r="I143" s="2">
        <v>0</v>
      </c>
      <c r="J143" s="36"/>
      <c r="K143" s="36"/>
      <c r="L143" s="36"/>
    </row>
    <row r="144" spans="1:12" ht="54" x14ac:dyDescent="0.3">
      <c r="A144" s="87" t="s">
        <v>24</v>
      </c>
      <c r="B144" s="89" t="s">
        <v>5</v>
      </c>
      <c r="C144" s="89">
        <v>225</v>
      </c>
      <c r="D144" s="2">
        <f t="shared" ref="D144:G144" si="62">D145+D146</f>
        <v>0</v>
      </c>
      <c r="E144" s="2">
        <f>E145+E146</f>
        <v>0</v>
      </c>
      <c r="F144" s="2">
        <f t="shared" si="62"/>
        <v>0</v>
      </c>
      <c r="G144" s="2">
        <f t="shared" si="62"/>
        <v>0</v>
      </c>
      <c r="H144" s="2">
        <f>H145+H146</f>
        <v>0</v>
      </c>
      <c r="I144" s="2">
        <f t="shared" ref="I144" si="63">I145+I146</f>
        <v>0</v>
      </c>
      <c r="J144" s="36"/>
      <c r="K144" s="36"/>
      <c r="L144" s="36"/>
    </row>
    <row r="145" spans="1:12" ht="18" x14ac:dyDescent="0.3">
      <c r="A145" s="370" t="s">
        <v>6</v>
      </c>
      <c r="B145" s="89">
        <v>243</v>
      </c>
      <c r="C145" s="89">
        <v>225</v>
      </c>
      <c r="D145" s="5">
        <f t="shared" si="52"/>
        <v>0</v>
      </c>
      <c r="E145" s="2">
        <v>0</v>
      </c>
      <c r="F145" s="2">
        <v>0</v>
      </c>
      <c r="G145" s="5">
        <f t="shared" ref="G145:G156" si="64">H145+I145</f>
        <v>0</v>
      </c>
      <c r="H145" s="2">
        <v>0</v>
      </c>
      <c r="I145" s="2">
        <v>0</v>
      </c>
      <c r="J145" s="36"/>
      <c r="K145" s="36"/>
      <c r="L145" s="36"/>
    </row>
    <row r="146" spans="1:12" ht="18" x14ac:dyDescent="0.3">
      <c r="A146" s="370"/>
      <c r="B146" s="89">
        <v>244</v>
      </c>
      <c r="C146" s="89">
        <v>225</v>
      </c>
      <c r="D146" s="5">
        <f t="shared" si="52"/>
        <v>0</v>
      </c>
      <c r="E146" s="2">
        <v>0</v>
      </c>
      <c r="F146" s="2">
        <v>0</v>
      </c>
      <c r="G146" s="5">
        <f t="shared" si="64"/>
        <v>0</v>
      </c>
      <c r="H146" s="2">
        <v>0</v>
      </c>
      <c r="I146" s="2">
        <v>0</v>
      </c>
      <c r="J146" s="36"/>
      <c r="K146" s="36"/>
      <c r="L146" s="36"/>
    </row>
    <row r="147" spans="1:12" ht="36" x14ac:dyDescent="0.3">
      <c r="A147" s="87" t="s">
        <v>58</v>
      </c>
      <c r="B147" s="89" t="s">
        <v>5</v>
      </c>
      <c r="C147" s="89">
        <v>226</v>
      </c>
      <c r="D147" s="5">
        <f t="shared" si="52"/>
        <v>0</v>
      </c>
      <c r="E147" s="2">
        <f>E148+E149</f>
        <v>0</v>
      </c>
      <c r="F147" s="2">
        <f>F148+F149</f>
        <v>0</v>
      </c>
      <c r="G147" s="5">
        <f t="shared" si="64"/>
        <v>0</v>
      </c>
      <c r="H147" s="2">
        <f>H148+H149</f>
        <v>0</v>
      </c>
      <c r="I147" s="2">
        <f>I148+I149</f>
        <v>0</v>
      </c>
      <c r="J147" s="36"/>
      <c r="K147" s="36"/>
      <c r="L147" s="36"/>
    </row>
    <row r="148" spans="1:12" ht="18" x14ac:dyDescent="0.3">
      <c r="A148" s="370" t="s">
        <v>6</v>
      </c>
      <c r="B148" s="89">
        <v>243</v>
      </c>
      <c r="C148" s="89">
        <v>226</v>
      </c>
      <c r="D148" s="5">
        <f t="shared" si="52"/>
        <v>0</v>
      </c>
      <c r="E148" s="2">
        <v>0</v>
      </c>
      <c r="F148" s="2">
        <v>0</v>
      </c>
      <c r="G148" s="5">
        <f t="shared" si="64"/>
        <v>0</v>
      </c>
      <c r="H148" s="2"/>
      <c r="I148" s="2"/>
      <c r="J148" s="36"/>
      <c r="K148" s="36"/>
      <c r="L148" s="36"/>
    </row>
    <row r="149" spans="1:12" ht="18" x14ac:dyDescent="0.3">
      <c r="A149" s="370"/>
      <c r="B149" s="89">
        <v>244</v>
      </c>
      <c r="C149" s="89">
        <v>226</v>
      </c>
      <c r="D149" s="5">
        <f t="shared" si="52"/>
        <v>0</v>
      </c>
      <c r="E149" s="2">
        <v>0</v>
      </c>
      <c r="F149" s="2">
        <v>0</v>
      </c>
      <c r="G149" s="5">
        <f t="shared" si="64"/>
        <v>0</v>
      </c>
      <c r="H149" s="2"/>
      <c r="I149" s="2"/>
      <c r="J149" s="36"/>
      <c r="K149" s="36"/>
      <c r="L149" s="36"/>
    </row>
    <row r="150" spans="1:12" ht="18" x14ac:dyDescent="0.3">
      <c r="A150" s="87" t="s">
        <v>25</v>
      </c>
      <c r="B150" s="89">
        <v>244</v>
      </c>
      <c r="C150" s="89">
        <v>227</v>
      </c>
      <c r="D150" s="5">
        <f t="shared" si="52"/>
        <v>0</v>
      </c>
      <c r="E150" s="2">
        <v>0</v>
      </c>
      <c r="F150" s="2">
        <v>0</v>
      </c>
      <c r="G150" s="5">
        <f t="shared" si="64"/>
        <v>0</v>
      </c>
      <c r="H150" s="2"/>
      <c r="I150" s="2"/>
      <c r="J150" s="36"/>
      <c r="K150" s="36"/>
      <c r="L150" s="36"/>
    </row>
    <row r="151" spans="1:12" ht="54" x14ac:dyDescent="0.3">
      <c r="A151" s="191" t="s">
        <v>285</v>
      </c>
      <c r="B151" s="192">
        <v>244</v>
      </c>
      <c r="C151" s="192">
        <v>228</v>
      </c>
      <c r="D151" s="5">
        <f t="shared" si="52"/>
        <v>0</v>
      </c>
      <c r="E151" s="2">
        <v>0</v>
      </c>
      <c r="F151" s="2">
        <v>0</v>
      </c>
      <c r="G151" s="5"/>
      <c r="H151" s="2">
        <v>0</v>
      </c>
      <c r="I151" s="2">
        <v>0</v>
      </c>
      <c r="J151" s="36"/>
      <c r="K151" s="36"/>
      <c r="L151" s="36"/>
    </row>
    <row r="152" spans="1:12" ht="18" x14ac:dyDescent="0.3">
      <c r="A152" s="87" t="s">
        <v>30</v>
      </c>
      <c r="B152" s="89" t="s">
        <v>5</v>
      </c>
      <c r="C152" s="89">
        <v>290</v>
      </c>
      <c r="D152" s="5">
        <f t="shared" si="52"/>
        <v>0</v>
      </c>
      <c r="E152" s="2">
        <f>E154+E155</f>
        <v>0</v>
      </c>
      <c r="F152" s="2">
        <f>F154+F155</f>
        <v>0</v>
      </c>
      <c r="G152" s="5">
        <f t="shared" si="64"/>
        <v>0</v>
      </c>
      <c r="H152" s="2">
        <f>H154+H155</f>
        <v>0</v>
      </c>
      <c r="I152" s="2">
        <f>I154+I155</f>
        <v>0</v>
      </c>
      <c r="J152" s="36"/>
      <c r="K152" s="36"/>
      <c r="L152" s="36"/>
    </row>
    <row r="153" spans="1:12" ht="18" x14ac:dyDescent="0.3">
      <c r="A153" s="87" t="s">
        <v>9</v>
      </c>
      <c r="B153" s="89"/>
      <c r="C153" s="89"/>
      <c r="D153" s="5">
        <f t="shared" si="52"/>
        <v>0</v>
      </c>
      <c r="E153" s="2"/>
      <c r="F153" s="2"/>
      <c r="G153" s="5">
        <f t="shared" si="64"/>
        <v>0</v>
      </c>
      <c r="H153" s="2"/>
      <c r="I153" s="2"/>
      <c r="J153" s="36"/>
      <c r="K153" s="36"/>
      <c r="L153" s="36"/>
    </row>
    <row r="154" spans="1:12" ht="54" x14ac:dyDescent="0.3">
      <c r="A154" s="87" t="s">
        <v>34</v>
      </c>
      <c r="B154" s="89">
        <v>244</v>
      </c>
      <c r="C154" s="89">
        <v>296</v>
      </c>
      <c r="D154" s="5">
        <f t="shared" si="52"/>
        <v>0</v>
      </c>
      <c r="E154" s="2">
        <v>0</v>
      </c>
      <c r="F154" s="2">
        <v>0</v>
      </c>
      <c r="G154" s="5">
        <f t="shared" si="64"/>
        <v>0</v>
      </c>
      <c r="H154" s="2">
        <v>0</v>
      </c>
      <c r="I154" s="2">
        <v>0</v>
      </c>
      <c r="J154" s="36"/>
      <c r="K154" s="36"/>
      <c r="L154" s="36"/>
    </row>
    <row r="155" spans="1:12" ht="54" x14ac:dyDescent="0.3">
      <c r="A155" s="87" t="s">
        <v>35</v>
      </c>
      <c r="B155" s="89">
        <v>244</v>
      </c>
      <c r="C155" s="89">
        <v>297</v>
      </c>
      <c r="D155" s="5">
        <f t="shared" si="52"/>
        <v>0</v>
      </c>
      <c r="E155" s="2">
        <v>0</v>
      </c>
      <c r="F155" s="2">
        <v>0</v>
      </c>
      <c r="G155" s="5">
        <f t="shared" si="64"/>
        <v>0</v>
      </c>
      <c r="H155" s="2">
        <v>0</v>
      </c>
      <c r="I155" s="2">
        <v>0</v>
      </c>
      <c r="J155" s="36"/>
      <c r="K155" s="36"/>
      <c r="L155" s="36"/>
    </row>
    <row r="156" spans="1:12" ht="54" x14ac:dyDescent="0.3">
      <c r="A156" s="87" t="s">
        <v>59</v>
      </c>
      <c r="B156" s="89" t="s">
        <v>5</v>
      </c>
      <c r="C156" s="89">
        <v>300</v>
      </c>
      <c r="D156" s="5">
        <f t="shared" si="52"/>
        <v>0</v>
      </c>
      <c r="E156" s="2">
        <f>E158+E160+E159</f>
        <v>0</v>
      </c>
      <c r="F156" s="2">
        <f>F158+F160+F159</f>
        <v>0</v>
      </c>
      <c r="G156" s="5">
        <f t="shared" si="64"/>
        <v>0</v>
      </c>
      <c r="H156" s="2">
        <f>H158+H160+H159</f>
        <v>0</v>
      </c>
      <c r="I156" s="2">
        <f>I158+I160+I159</f>
        <v>0</v>
      </c>
      <c r="J156" s="36"/>
      <c r="K156" s="36"/>
      <c r="L156" s="36"/>
    </row>
    <row r="157" spans="1:12" ht="18" x14ac:dyDescent="0.3">
      <c r="A157" s="87" t="s">
        <v>9</v>
      </c>
      <c r="B157" s="89"/>
      <c r="C157" s="89"/>
      <c r="D157" s="5"/>
      <c r="E157" s="2"/>
      <c r="F157" s="2"/>
      <c r="G157" s="5"/>
      <c r="H157" s="2"/>
      <c r="I157" s="2"/>
      <c r="J157" s="36"/>
      <c r="K157" s="36"/>
      <c r="L157" s="36"/>
    </row>
    <row r="158" spans="1:12" ht="54" x14ac:dyDescent="0.3">
      <c r="A158" s="87" t="s">
        <v>36</v>
      </c>
      <c r="B158" s="89">
        <v>244</v>
      </c>
      <c r="C158" s="89">
        <v>310</v>
      </c>
      <c r="D158" s="5">
        <f t="shared" si="52"/>
        <v>0</v>
      </c>
      <c r="E158" s="2">
        <v>0</v>
      </c>
      <c r="F158" s="2">
        <v>0</v>
      </c>
      <c r="G158" s="5">
        <f t="shared" ref="G158:G160" si="65">H158+I158</f>
        <v>0</v>
      </c>
      <c r="H158" s="2">
        <v>0</v>
      </c>
      <c r="I158" s="2">
        <v>0</v>
      </c>
      <c r="J158" s="36"/>
      <c r="K158" s="36"/>
      <c r="L158" s="36"/>
    </row>
    <row r="159" spans="1:12" ht="72" x14ac:dyDescent="0.3">
      <c r="A159" s="87" t="s">
        <v>68</v>
      </c>
      <c r="B159" s="89">
        <v>244</v>
      </c>
      <c r="C159" s="89">
        <v>320</v>
      </c>
      <c r="D159" s="5">
        <f t="shared" si="52"/>
        <v>0</v>
      </c>
      <c r="E159" s="2">
        <v>0</v>
      </c>
      <c r="F159" s="2">
        <v>0</v>
      </c>
      <c r="G159" s="5">
        <f t="shared" si="65"/>
        <v>0</v>
      </c>
      <c r="H159" s="2">
        <v>0</v>
      </c>
      <c r="I159" s="2">
        <v>0</v>
      </c>
      <c r="J159" s="36"/>
      <c r="K159" s="36"/>
      <c r="L159" s="36"/>
    </row>
    <row r="160" spans="1:12" ht="72" x14ac:dyDescent="0.3">
      <c r="A160" s="87" t="s">
        <v>60</v>
      </c>
      <c r="B160" s="89" t="s">
        <v>5</v>
      </c>
      <c r="C160" s="89">
        <v>340</v>
      </c>
      <c r="D160" s="5">
        <f t="shared" si="52"/>
        <v>0</v>
      </c>
      <c r="E160" s="2">
        <f>E162+E163+E164+E165+E166+E167+E169</f>
        <v>0</v>
      </c>
      <c r="F160" s="2">
        <f>F162+F163+F164+F165+F166+F167+F169</f>
        <v>0</v>
      </c>
      <c r="G160" s="5">
        <f t="shared" si="65"/>
        <v>0</v>
      </c>
      <c r="H160" s="2">
        <f>H162+H163+H164+H165+H166+H167+H169</f>
        <v>0</v>
      </c>
      <c r="I160" s="2">
        <f>I162+I163+I164+I165+I166+I167+I169</f>
        <v>0</v>
      </c>
      <c r="J160" s="36"/>
      <c r="K160" s="36"/>
      <c r="L160" s="36"/>
    </row>
    <row r="161" spans="1:12" ht="18" x14ac:dyDescent="0.3">
      <c r="A161" s="87" t="s">
        <v>6</v>
      </c>
      <c r="B161" s="89"/>
      <c r="C161" s="89"/>
      <c r="D161" s="5"/>
      <c r="E161" s="2"/>
      <c r="F161" s="2"/>
      <c r="G161" s="5"/>
      <c r="H161" s="2"/>
      <c r="I161" s="2"/>
      <c r="J161" s="36"/>
      <c r="K161" s="36"/>
      <c r="L161" s="36"/>
    </row>
    <row r="162" spans="1:12" ht="126" x14ac:dyDescent="0.3">
      <c r="A162" s="87" t="s">
        <v>37</v>
      </c>
      <c r="B162" s="89">
        <v>244</v>
      </c>
      <c r="C162" s="89">
        <v>341</v>
      </c>
      <c r="D162" s="5">
        <f t="shared" ref="D162:D169" si="66">E162+F162</f>
        <v>0</v>
      </c>
      <c r="E162" s="2">
        <v>0</v>
      </c>
      <c r="F162" s="2">
        <v>0</v>
      </c>
      <c r="G162" s="5">
        <f t="shared" ref="G162:G169" si="67">H162+I162</f>
        <v>0</v>
      </c>
      <c r="H162" s="2">
        <v>0</v>
      </c>
      <c r="I162" s="2">
        <v>0</v>
      </c>
      <c r="J162" s="36"/>
      <c r="K162" s="36"/>
      <c r="L162" s="36"/>
    </row>
    <row r="163" spans="1:12" ht="54" x14ac:dyDescent="0.3">
      <c r="A163" s="87" t="s">
        <v>38</v>
      </c>
      <c r="B163" s="89">
        <v>244</v>
      </c>
      <c r="C163" s="89">
        <v>342</v>
      </c>
      <c r="D163" s="5">
        <f t="shared" si="66"/>
        <v>0</v>
      </c>
      <c r="E163" s="2">
        <v>0</v>
      </c>
      <c r="F163" s="2">
        <v>0</v>
      </c>
      <c r="G163" s="5">
        <f t="shared" si="67"/>
        <v>0</v>
      </c>
      <c r="H163" s="2">
        <v>0</v>
      </c>
      <c r="I163" s="2">
        <v>0</v>
      </c>
      <c r="J163" s="36"/>
      <c r="K163" s="36"/>
      <c r="L163" s="36"/>
    </row>
    <row r="164" spans="1:12" ht="72" x14ac:dyDescent="0.3">
      <c r="A164" s="87" t="s">
        <v>39</v>
      </c>
      <c r="B164" s="89">
        <v>244</v>
      </c>
      <c r="C164" s="89">
        <v>343</v>
      </c>
      <c r="D164" s="5">
        <f t="shared" si="66"/>
        <v>0</v>
      </c>
      <c r="E164" s="2">
        <v>0</v>
      </c>
      <c r="F164" s="2">
        <v>0</v>
      </c>
      <c r="G164" s="5">
        <f t="shared" si="67"/>
        <v>0</v>
      </c>
      <c r="H164" s="2">
        <v>0</v>
      </c>
      <c r="I164" s="2">
        <v>0</v>
      </c>
      <c r="J164" s="36"/>
      <c r="K164" s="36"/>
      <c r="L164" s="36"/>
    </row>
    <row r="165" spans="1:12" ht="72" x14ac:dyDescent="0.3">
      <c r="A165" s="87" t="s">
        <v>40</v>
      </c>
      <c r="B165" s="89">
        <v>244</v>
      </c>
      <c r="C165" s="89">
        <v>344</v>
      </c>
      <c r="D165" s="5">
        <f t="shared" si="66"/>
        <v>0</v>
      </c>
      <c r="E165" s="2">
        <v>0</v>
      </c>
      <c r="F165" s="2">
        <v>0</v>
      </c>
      <c r="G165" s="5">
        <f t="shared" si="67"/>
        <v>0</v>
      </c>
      <c r="H165" s="2">
        <v>0</v>
      </c>
      <c r="I165" s="2">
        <v>0</v>
      </c>
      <c r="J165" s="36"/>
      <c r="K165" s="36"/>
      <c r="L165" s="36"/>
    </row>
    <row r="166" spans="1:12" ht="54" x14ac:dyDescent="0.3">
      <c r="A166" s="87" t="s">
        <v>41</v>
      </c>
      <c r="B166" s="89">
        <v>244</v>
      </c>
      <c r="C166" s="89">
        <v>345</v>
      </c>
      <c r="D166" s="5">
        <f t="shared" si="66"/>
        <v>0</v>
      </c>
      <c r="E166" s="2">
        <v>0</v>
      </c>
      <c r="F166" s="2">
        <v>0</v>
      </c>
      <c r="G166" s="5">
        <f t="shared" si="67"/>
        <v>0</v>
      </c>
      <c r="H166" s="2">
        <v>0</v>
      </c>
      <c r="I166" s="2">
        <v>0</v>
      </c>
      <c r="J166" s="36"/>
      <c r="K166" s="36"/>
      <c r="L166" s="36"/>
    </row>
    <row r="167" spans="1:12" ht="72" x14ac:dyDescent="0.3">
      <c r="A167" s="87" t="s">
        <v>42</v>
      </c>
      <c r="B167" s="89">
        <v>244</v>
      </c>
      <c r="C167" s="89">
        <v>346</v>
      </c>
      <c r="D167" s="5">
        <f t="shared" si="66"/>
        <v>0</v>
      </c>
      <c r="E167" s="2">
        <v>0</v>
      </c>
      <c r="F167" s="2">
        <v>0</v>
      </c>
      <c r="G167" s="5">
        <f t="shared" si="67"/>
        <v>0</v>
      </c>
      <c r="H167" s="2">
        <v>0</v>
      </c>
      <c r="I167" s="2">
        <v>0</v>
      </c>
      <c r="J167" s="36"/>
      <c r="K167" s="36"/>
      <c r="L167" s="36"/>
    </row>
    <row r="168" spans="1:12" ht="17.55" customHeight="1" x14ac:dyDescent="0.3">
      <c r="A168" s="191" t="s">
        <v>286</v>
      </c>
      <c r="B168" s="192">
        <v>244</v>
      </c>
      <c r="C168" s="192">
        <v>347</v>
      </c>
      <c r="D168" s="5">
        <f t="shared" si="66"/>
        <v>0</v>
      </c>
      <c r="E168" s="2">
        <v>0</v>
      </c>
      <c r="F168" s="2">
        <v>0</v>
      </c>
      <c r="G168" s="5">
        <f t="shared" si="67"/>
        <v>0</v>
      </c>
      <c r="H168" s="2">
        <v>0</v>
      </c>
      <c r="I168" s="2">
        <v>0</v>
      </c>
      <c r="J168" s="80"/>
      <c r="K168" s="80"/>
      <c r="L168" s="80"/>
    </row>
    <row r="169" spans="1:12" ht="108" x14ac:dyDescent="0.3">
      <c r="A169" s="87" t="s">
        <v>43</v>
      </c>
      <c r="B169" s="89">
        <v>244</v>
      </c>
      <c r="C169" s="89">
        <v>349</v>
      </c>
      <c r="D169" s="5">
        <f t="shared" si="66"/>
        <v>0</v>
      </c>
      <c r="E169" s="2">
        <v>0</v>
      </c>
      <c r="F169" s="2">
        <v>0</v>
      </c>
      <c r="G169" s="5">
        <f t="shared" si="67"/>
        <v>0</v>
      </c>
      <c r="H169" s="2">
        <v>0</v>
      </c>
      <c r="I169" s="2">
        <v>0</v>
      </c>
      <c r="J169" s="36"/>
      <c r="K169" s="36"/>
      <c r="L169" s="36"/>
    </row>
    <row r="170" spans="1:12" ht="18" x14ac:dyDescent="0.3">
      <c r="A170" s="461" t="s">
        <v>198</v>
      </c>
      <c r="B170" s="462"/>
      <c r="C170" s="462"/>
      <c r="D170" s="462"/>
      <c r="E170" s="462"/>
      <c r="F170" s="462"/>
      <c r="G170" s="462"/>
      <c r="H170" s="462"/>
      <c r="I170" s="462"/>
      <c r="J170" s="36"/>
      <c r="K170" s="36"/>
      <c r="L170" s="36"/>
    </row>
    <row r="171" spans="1:12" ht="18" x14ac:dyDescent="0.3">
      <c r="A171" s="87" t="s">
        <v>8</v>
      </c>
      <c r="B171" s="89" t="s">
        <v>5</v>
      </c>
      <c r="C171" s="89">
        <v>200</v>
      </c>
      <c r="D171" s="5">
        <f t="shared" ref="D171" si="68">E171+F171</f>
        <v>0</v>
      </c>
      <c r="E171" s="2">
        <f>E173+E176+E197</f>
        <v>0</v>
      </c>
      <c r="F171" s="2">
        <f>F173+F176+F197</f>
        <v>0</v>
      </c>
      <c r="G171" s="5">
        <f t="shared" ref="G171" si="69">H171+I171</f>
        <v>0</v>
      </c>
      <c r="H171" s="2">
        <f>H173+H176+H197</f>
        <v>0</v>
      </c>
      <c r="I171" s="2">
        <f>I173+I176+I197</f>
        <v>0</v>
      </c>
      <c r="J171" s="36"/>
      <c r="K171" s="36"/>
      <c r="L171" s="36"/>
    </row>
    <row r="172" spans="1:12" ht="18" x14ac:dyDescent="0.3">
      <c r="A172" s="87" t="s">
        <v>9</v>
      </c>
      <c r="B172" s="89"/>
      <c r="C172" s="89"/>
      <c r="D172" s="5"/>
      <c r="E172" s="2"/>
      <c r="F172" s="2"/>
      <c r="G172" s="5"/>
      <c r="H172" s="2"/>
      <c r="I172" s="2"/>
      <c r="J172" s="36"/>
      <c r="K172" s="36"/>
      <c r="L172" s="36"/>
    </row>
    <row r="173" spans="1:12" ht="72" x14ac:dyDescent="0.3">
      <c r="A173" s="87" t="s">
        <v>10</v>
      </c>
      <c r="B173" s="89" t="s">
        <v>5</v>
      </c>
      <c r="C173" s="89">
        <v>210</v>
      </c>
      <c r="D173" s="5">
        <f t="shared" ref="D173" si="70">E173+F173</f>
        <v>0</v>
      </c>
      <c r="E173" s="2">
        <f>E175</f>
        <v>0</v>
      </c>
      <c r="F173" s="2">
        <f>F175</f>
        <v>0</v>
      </c>
      <c r="G173" s="5">
        <f t="shared" ref="G173" si="71">H173+I173</f>
        <v>0</v>
      </c>
      <c r="H173" s="2">
        <f>H175</f>
        <v>0</v>
      </c>
      <c r="I173" s="2">
        <f>I175</f>
        <v>0</v>
      </c>
      <c r="J173" s="36"/>
      <c r="K173" s="36"/>
      <c r="L173" s="36"/>
    </row>
    <row r="174" spans="1:12" ht="18" x14ac:dyDescent="0.3">
      <c r="A174" s="87" t="s">
        <v>9</v>
      </c>
      <c r="B174" s="89"/>
      <c r="C174" s="89"/>
      <c r="D174" s="5"/>
      <c r="E174" s="2"/>
      <c r="F174" s="2"/>
      <c r="G174" s="5"/>
      <c r="H174" s="2"/>
      <c r="I174" s="2"/>
      <c r="J174" s="36"/>
      <c r="K174" s="36"/>
      <c r="L174" s="36"/>
    </row>
    <row r="175" spans="1:12" ht="72" x14ac:dyDescent="0.3">
      <c r="A175" s="87" t="s">
        <v>197</v>
      </c>
      <c r="B175" s="89">
        <v>244</v>
      </c>
      <c r="C175" s="89">
        <v>214</v>
      </c>
      <c r="D175" s="5">
        <f>E175+F175</f>
        <v>0</v>
      </c>
      <c r="E175" s="74">
        <f>E26-E130</f>
        <v>0</v>
      </c>
      <c r="F175" s="2">
        <v>0</v>
      </c>
      <c r="G175" s="5">
        <f>H175+I175</f>
        <v>0</v>
      </c>
      <c r="H175" s="74">
        <f>H26-H130</f>
        <v>0</v>
      </c>
      <c r="I175" s="2">
        <v>0</v>
      </c>
      <c r="J175" s="36"/>
      <c r="K175" s="36"/>
      <c r="L175" s="36"/>
    </row>
    <row r="176" spans="1:12" ht="36" x14ac:dyDescent="0.3">
      <c r="A176" s="87" t="s">
        <v>14</v>
      </c>
      <c r="B176" s="89" t="s">
        <v>5</v>
      </c>
      <c r="C176" s="89">
        <v>220</v>
      </c>
      <c r="D176" s="5">
        <f t="shared" ref="D176" si="72">E176+F176</f>
        <v>0</v>
      </c>
      <c r="E176" s="2">
        <f>E178+E179+E180+E188+E189+E192+E195</f>
        <v>0</v>
      </c>
      <c r="F176" s="2">
        <f>F178+F179+F180+F188+F189+F192+F195</f>
        <v>0</v>
      </c>
      <c r="G176" s="5">
        <f t="shared" ref="G176" si="73">H176+I176</f>
        <v>0</v>
      </c>
      <c r="H176" s="2">
        <f>H178+H179+H180+H188+H189+H192+H195</f>
        <v>0</v>
      </c>
      <c r="I176" s="2">
        <f>I178+I179+I180+I188+I189+I192+I195</f>
        <v>0</v>
      </c>
      <c r="J176" s="36"/>
      <c r="K176" s="36"/>
      <c r="L176" s="36"/>
    </row>
    <row r="177" spans="1:12" ht="18" x14ac:dyDescent="0.3">
      <c r="A177" s="87" t="s">
        <v>9</v>
      </c>
      <c r="B177" s="89"/>
      <c r="C177" s="89"/>
      <c r="D177" s="5"/>
      <c r="E177" s="2"/>
      <c r="F177" s="2"/>
      <c r="G177" s="5"/>
      <c r="H177" s="2"/>
      <c r="I177" s="2"/>
      <c r="J177" s="36"/>
      <c r="K177" s="36"/>
      <c r="L177" s="36"/>
    </row>
    <row r="178" spans="1:12" ht="18" x14ac:dyDescent="0.3">
      <c r="A178" s="87" t="s">
        <v>15</v>
      </c>
      <c r="B178" s="89">
        <v>244</v>
      </c>
      <c r="C178" s="89">
        <v>221</v>
      </c>
      <c r="D178" s="5">
        <f t="shared" ref="D178:D180" si="74">E178+F178</f>
        <v>0</v>
      </c>
      <c r="E178" s="2">
        <f>E29-E133</f>
        <v>0</v>
      </c>
      <c r="F178" s="2">
        <v>0</v>
      </c>
      <c r="G178" s="5">
        <f t="shared" ref="G178:G180" si="75">H178+I178</f>
        <v>0</v>
      </c>
      <c r="H178" s="2">
        <f>H29-H133</f>
        <v>0</v>
      </c>
      <c r="I178" s="2">
        <v>0</v>
      </c>
      <c r="J178" s="36"/>
      <c r="K178" s="36"/>
      <c r="L178" s="36"/>
    </row>
    <row r="179" spans="1:12" ht="36" x14ac:dyDescent="0.3">
      <c r="A179" s="87" t="s">
        <v>16</v>
      </c>
      <c r="B179" s="89">
        <v>244</v>
      </c>
      <c r="C179" s="89">
        <v>222</v>
      </c>
      <c r="D179" s="5">
        <f t="shared" si="74"/>
        <v>0</v>
      </c>
      <c r="E179" s="74">
        <f>E32-E134</f>
        <v>0</v>
      </c>
      <c r="F179" s="2">
        <v>0</v>
      </c>
      <c r="G179" s="5">
        <f t="shared" si="75"/>
        <v>0</v>
      </c>
      <c r="H179" s="74">
        <f>H32-H134</f>
        <v>0</v>
      </c>
      <c r="I179" s="2">
        <v>0</v>
      </c>
      <c r="J179" s="36"/>
      <c r="K179" s="36"/>
      <c r="L179" s="36"/>
    </row>
    <row r="180" spans="1:12" ht="36" x14ac:dyDescent="0.3">
      <c r="A180" s="87" t="s">
        <v>17</v>
      </c>
      <c r="B180" s="89" t="s">
        <v>5</v>
      </c>
      <c r="C180" s="89">
        <v>223</v>
      </c>
      <c r="D180" s="5">
        <f t="shared" si="74"/>
        <v>0</v>
      </c>
      <c r="E180" s="2">
        <f t="shared" ref="E180:F180" si="76">E182+E183+E184+E185+E186</f>
        <v>0</v>
      </c>
      <c r="F180" s="2">
        <f t="shared" si="76"/>
        <v>0</v>
      </c>
      <c r="G180" s="5">
        <f t="shared" si="75"/>
        <v>0</v>
      </c>
      <c r="H180" s="2">
        <f t="shared" ref="H180:I180" si="77">H182+H183+H184+H185+H186</f>
        <v>0</v>
      </c>
      <c r="I180" s="2">
        <f t="shared" si="77"/>
        <v>0</v>
      </c>
      <c r="J180" s="36"/>
      <c r="K180" s="36"/>
      <c r="L180" s="36"/>
    </row>
    <row r="181" spans="1:12" ht="18" x14ac:dyDescent="0.3">
      <c r="A181" s="87" t="s">
        <v>6</v>
      </c>
      <c r="B181" s="89"/>
      <c r="C181" s="89"/>
      <c r="D181" s="5"/>
      <c r="E181" s="2"/>
      <c r="F181" s="2"/>
      <c r="G181" s="5"/>
      <c r="H181" s="2"/>
      <c r="I181" s="2"/>
      <c r="J181" s="36"/>
      <c r="K181" s="36"/>
      <c r="L181" s="36"/>
    </row>
    <row r="182" spans="1:12" ht="54" x14ac:dyDescent="0.3">
      <c r="A182" s="87" t="s">
        <v>18</v>
      </c>
      <c r="B182" s="89">
        <v>247</v>
      </c>
      <c r="C182" s="89">
        <v>223</v>
      </c>
      <c r="D182" s="5">
        <f t="shared" ref="D182:D188" si="78">E182+F182</f>
        <v>0</v>
      </c>
      <c r="E182" s="2">
        <f t="shared" ref="E182:E188" si="79">E35-E137</f>
        <v>0</v>
      </c>
      <c r="F182" s="2">
        <v>0</v>
      </c>
      <c r="G182" s="5">
        <f t="shared" ref="G182:G188" si="80">H182+I182</f>
        <v>0</v>
      </c>
      <c r="H182" s="2">
        <f t="shared" ref="H182:H188" si="81">H35-H137</f>
        <v>0</v>
      </c>
      <c r="I182" s="2">
        <v>0</v>
      </c>
      <c r="J182" s="36"/>
      <c r="K182" s="36"/>
      <c r="L182" s="36"/>
    </row>
    <row r="183" spans="1:12" ht="36" x14ac:dyDescent="0.3">
      <c r="A183" s="87" t="s">
        <v>19</v>
      </c>
      <c r="B183" s="89">
        <v>247</v>
      </c>
      <c r="C183" s="89">
        <v>223</v>
      </c>
      <c r="D183" s="5">
        <f t="shared" si="78"/>
        <v>0</v>
      </c>
      <c r="E183" s="2">
        <f t="shared" si="79"/>
        <v>0</v>
      </c>
      <c r="F183" s="2">
        <v>0</v>
      </c>
      <c r="G183" s="5">
        <f t="shared" si="80"/>
        <v>0</v>
      </c>
      <c r="H183" s="2">
        <f t="shared" si="81"/>
        <v>0</v>
      </c>
      <c r="I183" s="2">
        <v>0</v>
      </c>
      <c r="J183" s="36"/>
      <c r="K183" s="36"/>
      <c r="L183" s="36"/>
    </row>
    <row r="184" spans="1:12" ht="54" x14ac:dyDescent="0.3">
      <c r="A184" s="87" t="s">
        <v>20</v>
      </c>
      <c r="B184" s="89">
        <v>247</v>
      </c>
      <c r="C184" s="89">
        <v>223</v>
      </c>
      <c r="D184" s="5">
        <f t="shared" si="78"/>
        <v>0</v>
      </c>
      <c r="E184" s="2">
        <f t="shared" si="79"/>
        <v>0</v>
      </c>
      <c r="F184" s="2">
        <v>0</v>
      </c>
      <c r="G184" s="5">
        <f t="shared" si="80"/>
        <v>0</v>
      </c>
      <c r="H184" s="2">
        <f t="shared" si="81"/>
        <v>0</v>
      </c>
      <c r="I184" s="2">
        <v>0</v>
      </c>
      <c r="J184" s="36"/>
      <c r="K184" s="36"/>
      <c r="L184" s="36"/>
    </row>
    <row r="185" spans="1:12" ht="72" x14ac:dyDescent="0.3">
      <c r="A185" s="87" t="s">
        <v>21</v>
      </c>
      <c r="B185" s="89">
        <v>244</v>
      </c>
      <c r="C185" s="89">
        <v>223</v>
      </c>
      <c r="D185" s="5">
        <f t="shared" si="78"/>
        <v>0</v>
      </c>
      <c r="E185" s="2">
        <f t="shared" si="79"/>
        <v>0</v>
      </c>
      <c r="F185" s="2">
        <v>0</v>
      </c>
      <c r="G185" s="5">
        <f t="shared" si="80"/>
        <v>0</v>
      </c>
      <c r="H185" s="2">
        <f t="shared" si="81"/>
        <v>0</v>
      </c>
      <c r="I185" s="2">
        <v>0</v>
      </c>
      <c r="J185" s="36"/>
      <c r="K185" s="36"/>
      <c r="L185" s="36"/>
    </row>
    <row r="186" spans="1:12" ht="54" x14ac:dyDescent="0.3">
      <c r="A186" s="87" t="s">
        <v>22</v>
      </c>
      <c r="B186" s="89">
        <v>244</v>
      </c>
      <c r="C186" s="89">
        <v>223</v>
      </c>
      <c r="D186" s="5">
        <f t="shared" si="78"/>
        <v>0</v>
      </c>
      <c r="E186" s="2">
        <f t="shared" si="79"/>
        <v>0</v>
      </c>
      <c r="F186" s="2">
        <v>0</v>
      </c>
      <c r="G186" s="5">
        <f t="shared" si="80"/>
        <v>0</v>
      </c>
      <c r="H186" s="2">
        <f t="shared" si="81"/>
        <v>0</v>
      </c>
      <c r="I186" s="2">
        <v>0</v>
      </c>
      <c r="J186" s="36"/>
      <c r="K186" s="36"/>
      <c r="L186" s="36"/>
    </row>
    <row r="187" spans="1:12" ht="36" x14ac:dyDescent="0.3">
      <c r="A187" s="232" t="s">
        <v>306</v>
      </c>
      <c r="B187" s="233">
        <v>244</v>
      </c>
      <c r="C187" s="233">
        <v>223</v>
      </c>
      <c r="D187" s="5">
        <f t="shared" ref="D187" si="82">E187+F187</f>
        <v>0</v>
      </c>
      <c r="E187" s="2">
        <f t="shared" si="79"/>
        <v>0</v>
      </c>
      <c r="F187" s="2">
        <v>0</v>
      </c>
      <c r="G187" s="5">
        <f t="shared" ref="G187" si="83">H187+I187</f>
        <v>0</v>
      </c>
      <c r="H187" s="2">
        <f t="shared" si="81"/>
        <v>0</v>
      </c>
      <c r="I187" s="2">
        <v>0</v>
      </c>
      <c r="J187" s="36"/>
      <c r="K187" s="36"/>
      <c r="L187" s="36"/>
    </row>
    <row r="188" spans="1:12" ht="162" x14ac:dyDescent="0.3">
      <c r="A188" s="87" t="s">
        <v>23</v>
      </c>
      <c r="B188" s="89">
        <v>244</v>
      </c>
      <c r="C188" s="89">
        <v>224</v>
      </c>
      <c r="D188" s="5">
        <f t="shared" si="78"/>
        <v>0</v>
      </c>
      <c r="E188" s="2">
        <f t="shared" si="79"/>
        <v>0</v>
      </c>
      <c r="F188" s="2">
        <v>0</v>
      </c>
      <c r="G188" s="5">
        <f t="shared" si="80"/>
        <v>0</v>
      </c>
      <c r="H188" s="2">
        <f t="shared" si="81"/>
        <v>0</v>
      </c>
      <c r="I188" s="2">
        <v>0</v>
      </c>
      <c r="J188" s="36"/>
      <c r="K188" s="36"/>
      <c r="L188" s="36"/>
    </row>
    <row r="189" spans="1:12" ht="54" x14ac:dyDescent="0.3">
      <c r="A189" s="87" t="s">
        <v>24</v>
      </c>
      <c r="B189" s="89" t="s">
        <v>5</v>
      </c>
      <c r="C189" s="89">
        <v>225</v>
      </c>
      <c r="D189" s="2">
        <f t="shared" ref="D189" si="84">D190+D191</f>
        <v>0</v>
      </c>
      <c r="E189" s="2">
        <f>E190+E191</f>
        <v>0</v>
      </c>
      <c r="F189" s="2">
        <f t="shared" ref="F189:G189" si="85">F190+F191</f>
        <v>0</v>
      </c>
      <c r="G189" s="2">
        <f t="shared" si="85"/>
        <v>0</v>
      </c>
      <c r="H189" s="2">
        <f>H190+H191</f>
        <v>0</v>
      </c>
      <c r="I189" s="2">
        <f t="shared" ref="I189" si="86">I190+I191</f>
        <v>0</v>
      </c>
      <c r="J189" s="36"/>
      <c r="K189" s="36"/>
      <c r="L189" s="36"/>
    </row>
    <row r="190" spans="1:12" ht="18" x14ac:dyDescent="0.3">
      <c r="A190" s="370" t="s">
        <v>6</v>
      </c>
      <c r="B190" s="89">
        <v>243</v>
      </c>
      <c r="C190" s="89">
        <v>225</v>
      </c>
      <c r="D190" s="5">
        <f t="shared" ref="D190:D201" si="87">E190+F190</f>
        <v>0</v>
      </c>
      <c r="E190" s="2">
        <f>E43-E145</f>
        <v>0</v>
      </c>
      <c r="F190" s="2">
        <v>0</v>
      </c>
      <c r="G190" s="5">
        <f t="shared" ref="G190:G201" si="88">H190+I190</f>
        <v>0</v>
      </c>
      <c r="H190" s="2">
        <f>H43-H145</f>
        <v>0</v>
      </c>
      <c r="I190" s="2">
        <v>0</v>
      </c>
      <c r="J190" s="36"/>
      <c r="K190" s="36"/>
      <c r="L190" s="36"/>
    </row>
    <row r="191" spans="1:12" ht="18" x14ac:dyDescent="0.3">
      <c r="A191" s="370"/>
      <c r="B191" s="89">
        <v>244</v>
      </c>
      <c r="C191" s="89">
        <v>225</v>
      </c>
      <c r="D191" s="5">
        <f t="shared" si="87"/>
        <v>0</v>
      </c>
      <c r="E191" s="2">
        <f>E44-E146</f>
        <v>0</v>
      </c>
      <c r="F191" s="2">
        <v>0</v>
      </c>
      <c r="G191" s="5">
        <f t="shared" si="88"/>
        <v>0</v>
      </c>
      <c r="H191" s="2">
        <f>H44-H146</f>
        <v>0</v>
      </c>
      <c r="I191" s="2">
        <v>0</v>
      </c>
      <c r="J191" s="36"/>
      <c r="K191" s="36"/>
      <c r="L191" s="36"/>
    </row>
    <row r="192" spans="1:12" ht="36" x14ac:dyDescent="0.3">
      <c r="A192" s="87" t="s">
        <v>58</v>
      </c>
      <c r="B192" s="89" t="s">
        <v>5</v>
      </c>
      <c r="C192" s="89">
        <v>226</v>
      </c>
      <c r="D192" s="5">
        <f t="shared" si="87"/>
        <v>0</v>
      </c>
      <c r="E192" s="2">
        <f>E193+E194</f>
        <v>0</v>
      </c>
      <c r="F192" s="2">
        <f>F193+F194</f>
        <v>0</v>
      </c>
      <c r="G192" s="5">
        <f t="shared" si="88"/>
        <v>0</v>
      </c>
      <c r="H192" s="2">
        <f>H193+H194</f>
        <v>0</v>
      </c>
      <c r="I192" s="2">
        <f>I193+I194</f>
        <v>0</v>
      </c>
      <c r="J192" s="36"/>
      <c r="K192" s="36"/>
      <c r="L192" s="36"/>
    </row>
    <row r="193" spans="1:12" ht="18" x14ac:dyDescent="0.3">
      <c r="A193" s="370" t="s">
        <v>6</v>
      </c>
      <c r="B193" s="89">
        <v>243</v>
      </c>
      <c r="C193" s="89">
        <v>226</v>
      </c>
      <c r="D193" s="5">
        <f t="shared" si="87"/>
        <v>0</v>
      </c>
      <c r="E193" s="2">
        <f>E49-E148</f>
        <v>0</v>
      </c>
      <c r="F193" s="2">
        <v>0</v>
      </c>
      <c r="G193" s="5">
        <f t="shared" si="88"/>
        <v>0</v>
      </c>
      <c r="H193" s="2">
        <f>H49-H148</f>
        <v>0</v>
      </c>
      <c r="I193" s="2">
        <v>0</v>
      </c>
      <c r="J193" s="36"/>
      <c r="K193" s="36"/>
      <c r="L193" s="36"/>
    </row>
    <row r="194" spans="1:12" ht="18" x14ac:dyDescent="0.3">
      <c r="A194" s="370"/>
      <c r="B194" s="89">
        <v>244</v>
      </c>
      <c r="C194" s="89">
        <v>226</v>
      </c>
      <c r="D194" s="5">
        <f t="shared" si="87"/>
        <v>0</v>
      </c>
      <c r="E194" s="2">
        <f>E50-E149</f>
        <v>0</v>
      </c>
      <c r="F194" s="2">
        <v>0</v>
      </c>
      <c r="G194" s="5">
        <f t="shared" si="88"/>
        <v>0</v>
      </c>
      <c r="H194" s="2">
        <f>H50-H149</f>
        <v>0</v>
      </c>
      <c r="I194" s="2">
        <v>0</v>
      </c>
      <c r="J194" s="36"/>
      <c r="K194" s="36"/>
      <c r="L194" s="36"/>
    </row>
    <row r="195" spans="1:12" ht="18" x14ac:dyDescent="0.3">
      <c r="A195" s="87" t="s">
        <v>25</v>
      </c>
      <c r="B195" s="89">
        <v>244</v>
      </c>
      <c r="C195" s="89">
        <v>227</v>
      </c>
      <c r="D195" s="5">
        <f t="shared" si="87"/>
        <v>0</v>
      </c>
      <c r="E195" s="2">
        <f>E51-E150</f>
        <v>0</v>
      </c>
      <c r="F195" s="2">
        <v>0</v>
      </c>
      <c r="G195" s="5">
        <f t="shared" si="88"/>
        <v>0</v>
      </c>
      <c r="H195" s="2">
        <f>H51-H150</f>
        <v>0</v>
      </c>
      <c r="I195" s="2">
        <v>0</v>
      </c>
      <c r="J195" s="36"/>
      <c r="K195" s="36"/>
      <c r="L195" s="36"/>
    </row>
    <row r="196" spans="1:12" ht="54" x14ac:dyDescent="0.3">
      <c r="A196" s="191" t="s">
        <v>285</v>
      </c>
      <c r="B196" s="192">
        <v>244</v>
      </c>
      <c r="C196" s="192">
        <v>228</v>
      </c>
      <c r="D196" s="5">
        <f>E196+F196</f>
        <v>0</v>
      </c>
      <c r="E196" s="2">
        <v>0</v>
      </c>
      <c r="F196" s="2">
        <v>0</v>
      </c>
      <c r="G196" s="5">
        <f>H196+I196</f>
        <v>0</v>
      </c>
      <c r="H196" s="2">
        <v>0</v>
      </c>
      <c r="I196" s="2">
        <v>0</v>
      </c>
      <c r="J196" s="36"/>
      <c r="K196" s="36"/>
      <c r="L196" s="36"/>
    </row>
    <row r="197" spans="1:12" ht="18" x14ac:dyDescent="0.3">
      <c r="A197" s="87" t="s">
        <v>30</v>
      </c>
      <c r="B197" s="89" t="s">
        <v>5</v>
      </c>
      <c r="C197" s="89">
        <v>290</v>
      </c>
      <c r="D197" s="5">
        <f t="shared" si="87"/>
        <v>0</v>
      </c>
      <c r="E197" s="2">
        <f>E199+E200</f>
        <v>0</v>
      </c>
      <c r="F197" s="2">
        <f>F199+F200</f>
        <v>0</v>
      </c>
      <c r="G197" s="5">
        <f t="shared" si="88"/>
        <v>0</v>
      </c>
      <c r="H197" s="2">
        <f>H199+H200</f>
        <v>0</v>
      </c>
      <c r="I197" s="2">
        <f>I199+I200</f>
        <v>0</v>
      </c>
      <c r="J197" s="36"/>
      <c r="K197" s="36"/>
      <c r="L197" s="36"/>
    </row>
    <row r="198" spans="1:12" ht="18" x14ac:dyDescent="0.3">
      <c r="A198" s="87" t="s">
        <v>9</v>
      </c>
      <c r="B198" s="89"/>
      <c r="C198" s="89"/>
      <c r="D198" s="5">
        <f t="shared" si="87"/>
        <v>0</v>
      </c>
      <c r="E198" s="2"/>
      <c r="F198" s="2"/>
      <c r="G198" s="5">
        <f t="shared" si="88"/>
        <v>0</v>
      </c>
      <c r="H198" s="2"/>
      <c r="I198" s="2"/>
      <c r="J198" s="36"/>
      <c r="K198" s="36"/>
      <c r="L198" s="36"/>
    </row>
    <row r="199" spans="1:12" ht="54" x14ac:dyDescent="0.3">
      <c r="A199" s="87" t="s">
        <v>34</v>
      </c>
      <c r="B199" s="89">
        <v>244</v>
      </c>
      <c r="C199" s="89">
        <v>296</v>
      </c>
      <c r="D199" s="5">
        <f t="shared" si="87"/>
        <v>0</v>
      </c>
      <c r="E199" s="2">
        <f>E77-E154</f>
        <v>0</v>
      </c>
      <c r="F199" s="2">
        <v>0</v>
      </c>
      <c r="G199" s="5">
        <f t="shared" si="88"/>
        <v>0</v>
      </c>
      <c r="H199" s="2">
        <f>H77-H154</f>
        <v>0</v>
      </c>
      <c r="I199" s="2">
        <v>0</v>
      </c>
      <c r="J199" s="36"/>
      <c r="K199" s="36"/>
      <c r="L199" s="36"/>
    </row>
    <row r="200" spans="1:12" ht="54" x14ac:dyDescent="0.3">
      <c r="A200" s="87" t="s">
        <v>35</v>
      </c>
      <c r="B200" s="89">
        <v>244</v>
      </c>
      <c r="C200" s="89">
        <v>297</v>
      </c>
      <c r="D200" s="5">
        <f t="shared" si="87"/>
        <v>0</v>
      </c>
      <c r="E200" s="2">
        <f>E84-E155</f>
        <v>0</v>
      </c>
      <c r="F200" s="2">
        <v>0</v>
      </c>
      <c r="G200" s="5">
        <f t="shared" si="88"/>
        <v>0</v>
      </c>
      <c r="H200" s="2">
        <f>H84-H155</f>
        <v>0</v>
      </c>
      <c r="I200" s="2">
        <v>0</v>
      </c>
      <c r="J200" s="36"/>
      <c r="K200" s="36"/>
      <c r="L200" s="36"/>
    </row>
    <row r="201" spans="1:12" ht="54" x14ac:dyDescent="0.3">
      <c r="A201" s="87" t="s">
        <v>59</v>
      </c>
      <c r="B201" s="89" t="s">
        <v>5</v>
      </c>
      <c r="C201" s="89">
        <v>300</v>
      </c>
      <c r="D201" s="5">
        <f t="shared" si="87"/>
        <v>0</v>
      </c>
      <c r="E201" s="2">
        <f>E203+E205+E204</f>
        <v>0</v>
      </c>
      <c r="F201" s="2">
        <f>F203+F205+F204</f>
        <v>0</v>
      </c>
      <c r="G201" s="5">
        <f t="shared" si="88"/>
        <v>0</v>
      </c>
      <c r="H201" s="2">
        <f>H203+H205+H204</f>
        <v>0</v>
      </c>
      <c r="I201" s="2">
        <f>I203+I205+I204</f>
        <v>0</v>
      </c>
      <c r="J201" s="36"/>
      <c r="K201" s="36"/>
      <c r="L201" s="36"/>
    </row>
    <row r="202" spans="1:12" ht="18" x14ac:dyDescent="0.3">
      <c r="A202" s="87" t="s">
        <v>9</v>
      </c>
      <c r="B202" s="89"/>
      <c r="C202" s="89"/>
      <c r="D202" s="5"/>
      <c r="E202" s="2"/>
      <c r="F202" s="2"/>
      <c r="G202" s="5"/>
      <c r="H202" s="2"/>
      <c r="I202" s="2"/>
      <c r="J202" s="36"/>
      <c r="K202" s="36"/>
      <c r="L202" s="36"/>
    </row>
    <row r="203" spans="1:12" ht="54" x14ac:dyDescent="0.3">
      <c r="A203" s="87" t="s">
        <v>36</v>
      </c>
      <c r="B203" s="89">
        <v>244</v>
      </c>
      <c r="C203" s="89">
        <v>310</v>
      </c>
      <c r="D203" s="5">
        <f t="shared" ref="D203:D205" si="89">E203+F203</f>
        <v>0</v>
      </c>
      <c r="E203" s="2">
        <f>E90-E158</f>
        <v>0</v>
      </c>
      <c r="F203" s="2">
        <v>0</v>
      </c>
      <c r="G203" s="5">
        <f t="shared" ref="G203:G205" si="90">H203+I203</f>
        <v>0</v>
      </c>
      <c r="H203" s="2">
        <f>H90-H158</f>
        <v>0</v>
      </c>
      <c r="I203" s="2">
        <v>0</v>
      </c>
      <c r="J203" s="36"/>
      <c r="K203" s="36"/>
      <c r="L203" s="36"/>
    </row>
    <row r="204" spans="1:12" ht="72" x14ac:dyDescent="0.3">
      <c r="A204" s="87" t="s">
        <v>68</v>
      </c>
      <c r="B204" s="89">
        <v>244</v>
      </c>
      <c r="C204" s="89">
        <v>320</v>
      </c>
      <c r="D204" s="5">
        <f t="shared" si="89"/>
        <v>0</v>
      </c>
      <c r="E204" s="2">
        <f>E91-E159</f>
        <v>0</v>
      </c>
      <c r="F204" s="2">
        <v>0</v>
      </c>
      <c r="G204" s="5">
        <f t="shared" si="90"/>
        <v>0</v>
      </c>
      <c r="H204" s="2">
        <f>H91-H159</f>
        <v>0</v>
      </c>
      <c r="I204" s="2">
        <v>0</v>
      </c>
      <c r="J204" s="36"/>
      <c r="K204" s="36"/>
      <c r="L204" s="36"/>
    </row>
    <row r="205" spans="1:12" ht="72" x14ac:dyDescent="0.3">
      <c r="A205" s="87" t="s">
        <v>60</v>
      </c>
      <c r="B205" s="89" t="s">
        <v>5</v>
      </c>
      <c r="C205" s="89">
        <v>340</v>
      </c>
      <c r="D205" s="5">
        <f t="shared" si="89"/>
        <v>0</v>
      </c>
      <c r="E205" s="2">
        <f>E207+E208+E209+E210+E211+E212+E214</f>
        <v>0</v>
      </c>
      <c r="F205" s="2">
        <f>F207+F208+F209+F210+F211+F212+F214</f>
        <v>0</v>
      </c>
      <c r="G205" s="5">
        <f t="shared" si="90"/>
        <v>0</v>
      </c>
      <c r="H205" s="2">
        <f>H207+H208+H209+H210+H211+H212+H214</f>
        <v>0</v>
      </c>
      <c r="I205" s="2">
        <f>I207+I208+I209+I210+I211+I212+I214</f>
        <v>0</v>
      </c>
      <c r="J205" s="36"/>
      <c r="K205" s="36"/>
      <c r="L205" s="36"/>
    </row>
    <row r="206" spans="1:12" ht="18" x14ac:dyDescent="0.3">
      <c r="A206" s="87" t="s">
        <v>6</v>
      </c>
      <c r="B206" s="89"/>
      <c r="C206" s="89"/>
      <c r="D206" s="5"/>
      <c r="E206" s="2"/>
      <c r="F206" s="2"/>
      <c r="G206" s="5"/>
      <c r="H206" s="2"/>
      <c r="I206" s="2"/>
      <c r="J206" s="36"/>
      <c r="K206" s="36"/>
      <c r="L206" s="36"/>
    </row>
    <row r="207" spans="1:12" ht="126" x14ac:dyDescent="0.3">
      <c r="A207" s="87" t="s">
        <v>37</v>
      </c>
      <c r="B207" s="89">
        <v>244</v>
      </c>
      <c r="C207" s="89">
        <v>341</v>
      </c>
      <c r="D207" s="5">
        <f t="shared" ref="D207:D214" si="91">E207+F207</f>
        <v>0</v>
      </c>
      <c r="E207" s="2">
        <f>E94-E162</f>
        <v>0</v>
      </c>
      <c r="F207" s="2">
        <v>0</v>
      </c>
      <c r="G207" s="5">
        <f t="shared" ref="G207:G214" si="92">H207+I207</f>
        <v>0</v>
      </c>
      <c r="H207" s="2">
        <f>H94-H162</f>
        <v>0</v>
      </c>
      <c r="I207" s="2">
        <v>0</v>
      </c>
      <c r="J207" s="36"/>
      <c r="K207" s="36"/>
      <c r="L207" s="36"/>
    </row>
    <row r="208" spans="1:12" ht="54" x14ac:dyDescent="0.3">
      <c r="A208" s="87" t="s">
        <v>38</v>
      </c>
      <c r="B208" s="89">
        <v>244</v>
      </c>
      <c r="C208" s="89">
        <v>342</v>
      </c>
      <c r="D208" s="5">
        <f t="shared" si="91"/>
        <v>0</v>
      </c>
      <c r="E208" s="2">
        <f>E95-E163</f>
        <v>0</v>
      </c>
      <c r="F208" s="2">
        <v>0</v>
      </c>
      <c r="G208" s="5">
        <f t="shared" si="92"/>
        <v>0</v>
      </c>
      <c r="H208" s="2">
        <f>H95-H163</f>
        <v>0</v>
      </c>
      <c r="I208" s="2">
        <v>0</v>
      </c>
      <c r="J208" s="36"/>
      <c r="K208" s="36"/>
      <c r="L208" s="36"/>
    </row>
    <row r="209" spans="1:12" ht="72" x14ac:dyDescent="0.3">
      <c r="A209" s="87" t="s">
        <v>39</v>
      </c>
      <c r="B209" s="89">
        <v>244</v>
      </c>
      <c r="C209" s="89">
        <v>343</v>
      </c>
      <c r="D209" s="5">
        <f t="shared" si="91"/>
        <v>0</v>
      </c>
      <c r="E209" s="2">
        <f>E96-E164</f>
        <v>0</v>
      </c>
      <c r="F209" s="2">
        <v>0</v>
      </c>
      <c r="G209" s="5">
        <f t="shared" si="92"/>
        <v>0</v>
      </c>
      <c r="H209" s="2">
        <f>H96-H164</f>
        <v>0</v>
      </c>
      <c r="I209" s="2">
        <v>0</v>
      </c>
      <c r="J209" s="36"/>
      <c r="K209" s="36"/>
      <c r="L209" s="36"/>
    </row>
    <row r="210" spans="1:12" ht="72" x14ac:dyDescent="0.3">
      <c r="A210" s="87" t="s">
        <v>40</v>
      </c>
      <c r="B210" s="89">
        <v>244</v>
      </c>
      <c r="C210" s="89">
        <v>344</v>
      </c>
      <c r="D210" s="5">
        <f t="shared" si="91"/>
        <v>0</v>
      </c>
      <c r="E210" s="2">
        <f>E97-E165</f>
        <v>0</v>
      </c>
      <c r="F210" s="2">
        <v>0</v>
      </c>
      <c r="G210" s="5">
        <f t="shared" si="92"/>
        <v>0</v>
      </c>
      <c r="H210" s="2">
        <f>H97-H165</f>
        <v>0</v>
      </c>
      <c r="I210" s="2">
        <v>0</v>
      </c>
      <c r="J210" s="36"/>
      <c r="K210" s="36"/>
      <c r="L210" s="36"/>
    </row>
    <row r="211" spans="1:12" ht="54" x14ac:dyDescent="0.3">
      <c r="A211" s="87" t="s">
        <v>41</v>
      </c>
      <c r="B211" s="89">
        <v>244</v>
      </c>
      <c r="C211" s="89">
        <v>345</v>
      </c>
      <c r="D211" s="5">
        <f t="shared" si="91"/>
        <v>0</v>
      </c>
      <c r="E211" s="2">
        <f t="shared" ref="E211:E212" si="93">E100-E166</f>
        <v>0</v>
      </c>
      <c r="F211" s="2">
        <v>0</v>
      </c>
      <c r="G211" s="5">
        <f t="shared" si="92"/>
        <v>0</v>
      </c>
      <c r="H211" s="2">
        <f t="shared" ref="H211:H212" si="94">H100-H166</f>
        <v>0</v>
      </c>
      <c r="I211" s="2">
        <v>0</v>
      </c>
      <c r="J211" s="36"/>
      <c r="K211" s="36"/>
      <c r="L211" s="36"/>
    </row>
    <row r="212" spans="1:12" ht="72" x14ac:dyDescent="0.3">
      <c r="A212" s="87" t="s">
        <v>42</v>
      </c>
      <c r="B212" s="89">
        <v>244</v>
      </c>
      <c r="C212" s="89">
        <v>346</v>
      </c>
      <c r="D212" s="5">
        <f t="shared" si="91"/>
        <v>0</v>
      </c>
      <c r="E212" s="2">
        <f t="shared" si="93"/>
        <v>0</v>
      </c>
      <c r="F212" s="2">
        <v>0</v>
      </c>
      <c r="G212" s="5">
        <f t="shared" si="92"/>
        <v>0</v>
      </c>
      <c r="H212" s="2">
        <f t="shared" si="94"/>
        <v>0</v>
      </c>
      <c r="I212" s="2">
        <v>0</v>
      </c>
      <c r="J212" s="36"/>
      <c r="K212" s="36"/>
      <c r="L212" s="36"/>
    </row>
    <row r="213" spans="1:12" ht="108" x14ac:dyDescent="0.3">
      <c r="A213" s="191" t="s">
        <v>286</v>
      </c>
      <c r="B213" s="192">
        <v>244</v>
      </c>
      <c r="C213" s="192">
        <v>347</v>
      </c>
      <c r="D213" s="5">
        <f>E213+F213</f>
        <v>0</v>
      </c>
      <c r="E213" s="2">
        <v>0</v>
      </c>
      <c r="F213" s="2">
        <v>0</v>
      </c>
      <c r="G213" s="5">
        <f>H213+I213</f>
        <v>0</v>
      </c>
      <c r="H213" s="2">
        <v>0</v>
      </c>
      <c r="I213" s="2">
        <v>0</v>
      </c>
    </row>
    <row r="214" spans="1:12" ht="108" x14ac:dyDescent="0.3">
      <c r="A214" s="87" t="s">
        <v>43</v>
      </c>
      <c r="B214" s="89">
        <v>244</v>
      </c>
      <c r="C214" s="89">
        <v>349</v>
      </c>
      <c r="D214" s="5">
        <f t="shared" si="91"/>
        <v>0</v>
      </c>
      <c r="E214" s="2">
        <f t="shared" ref="E214" si="95">E103-E169</f>
        <v>0</v>
      </c>
      <c r="F214" s="2">
        <v>0</v>
      </c>
      <c r="G214" s="5">
        <f t="shared" si="92"/>
        <v>0</v>
      </c>
      <c r="H214" s="2">
        <f t="shared" ref="H214" si="96">H103-H169</f>
        <v>0</v>
      </c>
      <c r="I214" s="2">
        <v>0</v>
      </c>
    </row>
  </sheetData>
  <mergeCells count="42">
    <mergeCell ref="E5:F5"/>
    <mergeCell ref="A1:I1"/>
    <mergeCell ref="A2:I2"/>
    <mergeCell ref="A70:A72"/>
    <mergeCell ref="A5:A6"/>
    <mergeCell ref="B5:B6"/>
    <mergeCell ref="C5:C6"/>
    <mergeCell ref="D5:D6"/>
    <mergeCell ref="A25:A26"/>
    <mergeCell ref="A31:A32"/>
    <mergeCell ref="A43:A44"/>
    <mergeCell ref="A46:A50"/>
    <mergeCell ref="A63:A65"/>
    <mergeCell ref="A58:A59"/>
    <mergeCell ref="A53:A54"/>
    <mergeCell ref="A84:A87"/>
    <mergeCell ref="B111:C111"/>
    <mergeCell ref="E111:F111"/>
    <mergeCell ref="B112:C112"/>
    <mergeCell ref="E112:F112"/>
    <mergeCell ref="A98:A99"/>
    <mergeCell ref="A190:A191"/>
    <mergeCell ref="A193:A194"/>
    <mergeCell ref="G5:G6"/>
    <mergeCell ref="H5:I5"/>
    <mergeCell ref="A121:I121"/>
    <mergeCell ref="B118:C118"/>
    <mergeCell ref="E118:F118"/>
    <mergeCell ref="A120:B120"/>
    <mergeCell ref="A145:A146"/>
    <mergeCell ref="B114:C114"/>
    <mergeCell ref="E114:F114"/>
    <mergeCell ref="B115:C115"/>
    <mergeCell ref="E115:F115"/>
    <mergeCell ref="B117:C117"/>
    <mergeCell ref="E117:F117"/>
    <mergeCell ref="A77:A82"/>
    <mergeCell ref="K119:M119"/>
    <mergeCell ref="N119:P119"/>
    <mergeCell ref="A125:I125"/>
    <mergeCell ref="A170:I170"/>
    <mergeCell ref="A148:A149"/>
  </mergeCells>
  <pageMargins left="1.3779527559055118" right="0.39370078740157483" top="0.98425196850393704" bottom="0.78740157480314965" header="0.31496062992125984" footer="0.31496062992125984"/>
  <pageSetup paperSize="9" scale="53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116"/>
  <sheetViews>
    <sheetView topLeftCell="A7" zoomScaleNormal="100" workbookViewId="0">
      <selection activeCell="E82" sqref="E82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6" width="18.5546875" style="7" customWidth="1"/>
    <col min="7" max="16384" width="8.88671875" style="7"/>
  </cols>
  <sheetData>
    <row r="1" spans="1:6" ht="17.399999999999999" x14ac:dyDescent="0.3">
      <c r="A1" s="369" t="s">
        <v>254</v>
      </c>
      <c r="B1" s="369"/>
      <c r="C1" s="369"/>
      <c r="D1" s="369"/>
      <c r="E1" s="369"/>
      <c r="F1" s="369"/>
    </row>
    <row r="2" spans="1:6" ht="17.399999999999999" x14ac:dyDescent="0.3">
      <c r="A2" s="369" t="s">
        <v>353</v>
      </c>
      <c r="B2" s="369"/>
      <c r="C2" s="369"/>
      <c r="D2" s="369"/>
      <c r="E2" s="369"/>
      <c r="F2" s="369"/>
    </row>
    <row r="3" spans="1:6" ht="15" x14ac:dyDescent="0.3">
      <c r="A3" s="30"/>
    </row>
    <row r="4" spans="1:6" ht="18.600000000000001" thickBot="1" x14ac:dyDescent="0.35">
      <c r="A4" s="6"/>
      <c r="F4" s="6" t="s">
        <v>51</v>
      </c>
    </row>
    <row r="5" spans="1:6" ht="52.8" customHeight="1" x14ac:dyDescent="0.3">
      <c r="A5" s="374" t="s">
        <v>0</v>
      </c>
      <c r="B5" s="367" t="s">
        <v>45</v>
      </c>
      <c r="C5" s="376" t="s">
        <v>46</v>
      </c>
      <c r="D5" s="367" t="s">
        <v>1</v>
      </c>
      <c r="E5" s="367" t="s">
        <v>193</v>
      </c>
      <c r="F5" s="389"/>
    </row>
    <row r="6" spans="1:6" ht="15.6" x14ac:dyDescent="0.3">
      <c r="A6" s="391"/>
      <c r="B6" s="390"/>
      <c r="C6" s="392"/>
      <c r="D6" s="390"/>
      <c r="E6" s="393" t="s">
        <v>6</v>
      </c>
      <c r="F6" s="394"/>
    </row>
    <row r="7" spans="1:6" ht="203.4" thickBot="1" x14ac:dyDescent="0.35">
      <c r="A7" s="375"/>
      <c r="B7" s="368"/>
      <c r="C7" s="377"/>
      <c r="D7" s="368"/>
      <c r="E7" s="37" t="s">
        <v>194</v>
      </c>
      <c r="F7" s="38" t="s">
        <v>195</v>
      </c>
    </row>
    <row r="8" spans="1:6" ht="15" thickBot="1" x14ac:dyDescent="0.35">
      <c r="A8" s="43">
        <v>1</v>
      </c>
      <c r="B8" s="44">
        <v>2</v>
      </c>
      <c r="C8" s="44">
        <v>3</v>
      </c>
      <c r="D8" s="44">
        <v>4</v>
      </c>
      <c r="E8" s="44">
        <v>5</v>
      </c>
      <c r="F8" s="45">
        <v>6</v>
      </c>
    </row>
    <row r="9" spans="1:6" ht="108" x14ac:dyDescent="0.3">
      <c r="A9" s="3" t="s">
        <v>69</v>
      </c>
      <c r="B9" s="58" t="s">
        <v>5</v>
      </c>
      <c r="C9" s="1" t="s">
        <v>5</v>
      </c>
      <c r="D9" s="5">
        <f t="shared" ref="D9:D10" si="0">E9+F9</f>
        <v>864069.82</v>
      </c>
      <c r="E9" s="2">
        <v>864069.82</v>
      </c>
      <c r="F9" s="4">
        <v>0</v>
      </c>
    </row>
    <row r="10" spans="1:6" ht="18" x14ac:dyDescent="0.3">
      <c r="A10" s="3" t="s">
        <v>7</v>
      </c>
      <c r="B10" s="1" t="s">
        <v>5</v>
      </c>
      <c r="C10" s="1">
        <v>900</v>
      </c>
      <c r="D10" s="5">
        <f t="shared" si="0"/>
        <v>864069.82000000007</v>
      </c>
      <c r="E10" s="2">
        <f>E13+E46+E61+E91</f>
        <v>864069.82000000007</v>
      </c>
      <c r="F10" s="2">
        <f>F13+F46</f>
        <v>0</v>
      </c>
    </row>
    <row r="11" spans="1:6" ht="18" x14ac:dyDescent="0.3">
      <c r="A11" s="3" t="s">
        <v>6</v>
      </c>
      <c r="B11" s="1"/>
      <c r="C11" s="1"/>
      <c r="D11" s="5"/>
      <c r="E11" s="2"/>
      <c r="F11" s="4"/>
    </row>
    <row r="12" spans="1:6" ht="33.6" customHeight="1" x14ac:dyDescent="0.3">
      <c r="A12" s="386" t="s">
        <v>196</v>
      </c>
      <c r="B12" s="387"/>
      <c r="C12" s="387"/>
      <c r="D12" s="387"/>
      <c r="E12" s="387"/>
      <c r="F12" s="388"/>
    </row>
    <row r="13" spans="1:6" ht="18" x14ac:dyDescent="0.3">
      <c r="A13" s="48" t="s">
        <v>8</v>
      </c>
      <c r="B13" s="49" t="s">
        <v>5</v>
      </c>
      <c r="C13" s="49">
        <v>200</v>
      </c>
      <c r="D13" s="5">
        <f t="shared" ref="D13:D50" si="1">E13+F13</f>
        <v>0</v>
      </c>
      <c r="E13" s="2">
        <f>E15+E18+E42</f>
        <v>0</v>
      </c>
      <c r="F13" s="2">
        <f>F15+F18+F42</f>
        <v>0</v>
      </c>
    </row>
    <row r="14" spans="1:6" ht="14.4" customHeight="1" x14ac:dyDescent="0.3">
      <c r="A14" s="48" t="s">
        <v>9</v>
      </c>
      <c r="B14" s="49"/>
      <c r="C14" s="49"/>
      <c r="D14" s="5"/>
      <c r="E14" s="2"/>
      <c r="F14" s="2"/>
    </row>
    <row r="15" spans="1:6" ht="72" x14ac:dyDescent="0.3">
      <c r="A15" s="48" t="s">
        <v>10</v>
      </c>
      <c r="B15" s="49" t="s">
        <v>5</v>
      </c>
      <c r="C15" s="49">
        <v>210</v>
      </c>
      <c r="D15" s="5">
        <f t="shared" si="1"/>
        <v>0</v>
      </c>
      <c r="E15" s="2">
        <f>E17</f>
        <v>0</v>
      </c>
      <c r="F15" s="2">
        <f>F17</f>
        <v>0</v>
      </c>
    </row>
    <row r="16" spans="1:6" ht="18" x14ac:dyDescent="0.3">
      <c r="A16" s="48" t="s">
        <v>9</v>
      </c>
      <c r="B16" s="49"/>
      <c r="C16" s="49"/>
      <c r="D16" s="5"/>
      <c r="E16" s="2"/>
      <c r="F16" s="2"/>
    </row>
    <row r="17" spans="1:6" ht="72" x14ac:dyDescent="0.3">
      <c r="A17" s="48" t="s">
        <v>197</v>
      </c>
      <c r="B17" s="49">
        <v>244</v>
      </c>
      <c r="C17" s="49">
        <v>214</v>
      </c>
      <c r="D17" s="5">
        <f>E17+F17</f>
        <v>0</v>
      </c>
      <c r="E17" s="2">
        <f>'гос.зад на 2024 год '!E141</f>
        <v>0</v>
      </c>
      <c r="F17" s="2">
        <v>0</v>
      </c>
    </row>
    <row r="18" spans="1:6" ht="36" x14ac:dyDescent="0.3">
      <c r="A18" s="48" t="s">
        <v>14</v>
      </c>
      <c r="B18" s="49" t="s">
        <v>5</v>
      </c>
      <c r="C18" s="49">
        <v>220</v>
      </c>
      <c r="D18" s="5">
        <f t="shared" si="1"/>
        <v>0</v>
      </c>
      <c r="E18" s="2">
        <f>E20+E21+E22+E30+E31+E34+E37</f>
        <v>0</v>
      </c>
      <c r="F18" s="2">
        <f>F20+F21+F22+F30+F31+F34+F37</f>
        <v>0</v>
      </c>
    </row>
    <row r="19" spans="1:6" ht="18" x14ac:dyDescent="0.3">
      <c r="A19" s="48" t="s">
        <v>9</v>
      </c>
      <c r="B19" s="49"/>
      <c r="C19" s="49"/>
      <c r="D19" s="5"/>
      <c r="E19" s="2"/>
      <c r="F19" s="2"/>
    </row>
    <row r="20" spans="1:6" ht="18" x14ac:dyDescent="0.3">
      <c r="A20" s="48" t="s">
        <v>15</v>
      </c>
      <c r="B20" s="49">
        <v>244</v>
      </c>
      <c r="C20" s="49">
        <v>221</v>
      </c>
      <c r="D20" s="5">
        <f t="shared" si="1"/>
        <v>0</v>
      </c>
      <c r="E20" s="2">
        <f>'гос.зад на 2024 год '!E144</f>
        <v>0</v>
      </c>
      <c r="F20" s="2">
        <v>0</v>
      </c>
    </row>
    <row r="21" spans="1:6" ht="36" x14ac:dyDescent="0.3">
      <c r="A21" s="48" t="s">
        <v>16</v>
      </c>
      <c r="B21" s="49">
        <v>244</v>
      </c>
      <c r="C21" s="49">
        <v>222</v>
      </c>
      <c r="D21" s="5">
        <f t="shared" si="1"/>
        <v>0</v>
      </c>
      <c r="E21" s="2">
        <f>'гос.зад на 2024 год '!E145</f>
        <v>0</v>
      </c>
      <c r="F21" s="2">
        <v>0</v>
      </c>
    </row>
    <row r="22" spans="1:6" ht="36" x14ac:dyDescent="0.3">
      <c r="A22" s="48" t="s">
        <v>17</v>
      </c>
      <c r="B22" s="49" t="s">
        <v>5</v>
      </c>
      <c r="C22" s="49">
        <v>223</v>
      </c>
      <c r="D22" s="5">
        <f t="shared" si="1"/>
        <v>0</v>
      </c>
      <c r="E22" s="2">
        <f>E24+E25+E26+E27+E28</f>
        <v>0</v>
      </c>
      <c r="F22" s="2">
        <f>F24+F25+F26+F27+F28</f>
        <v>0</v>
      </c>
    </row>
    <row r="23" spans="1:6" ht="18" x14ac:dyDescent="0.3">
      <c r="A23" s="48" t="s">
        <v>6</v>
      </c>
      <c r="B23" s="49"/>
      <c r="C23" s="49"/>
      <c r="D23" s="5"/>
      <c r="E23" s="2"/>
      <c r="F23" s="2"/>
    </row>
    <row r="24" spans="1:6" ht="54" x14ac:dyDescent="0.3">
      <c r="A24" s="48" t="s">
        <v>18</v>
      </c>
      <c r="B24" s="49">
        <v>247</v>
      </c>
      <c r="C24" s="49">
        <v>223</v>
      </c>
      <c r="D24" s="5">
        <f t="shared" si="1"/>
        <v>0</v>
      </c>
      <c r="E24" s="2">
        <f>'гос.зад на 2024 год '!E148</f>
        <v>0</v>
      </c>
      <c r="F24" s="2">
        <v>0</v>
      </c>
    </row>
    <row r="25" spans="1:6" ht="36" x14ac:dyDescent="0.3">
      <c r="A25" s="48" t="s">
        <v>19</v>
      </c>
      <c r="B25" s="49">
        <v>247</v>
      </c>
      <c r="C25" s="49">
        <v>223</v>
      </c>
      <c r="D25" s="5">
        <f t="shared" si="1"/>
        <v>0</v>
      </c>
      <c r="E25" s="2">
        <f>'гос.зад на 2024 год '!E149</f>
        <v>0</v>
      </c>
      <c r="F25" s="2">
        <v>0</v>
      </c>
    </row>
    <row r="26" spans="1:6" ht="75.599999999999994" customHeight="1" x14ac:dyDescent="0.3">
      <c r="A26" s="48" t="s">
        <v>20</v>
      </c>
      <c r="B26" s="49">
        <v>247</v>
      </c>
      <c r="C26" s="49">
        <v>223</v>
      </c>
      <c r="D26" s="5">
        <f t="shared" si="1"/>
        <v>0</v>
      </c>
      <c r="E26" s="2">
        <f>'гос.зад на 2024 год '!E150</f>
        <v>0</v>
      </c>
      <c r="F26" s="2">
        <v>0</v>
      </c>
    </row>
    <row r="27" spans="1:6" ht="72" x14ac:dyDescent="0.3">
      <c r="A27" s="48" t="s">
        <v>21</v>
      </c>
      <c r="B27" s="49">
        <v>244</v>
      </c>
      <c r="C27" s="49">
        <v>223</v>
      </c>
      <c r="D27" s="5">
        <f t="shared" si="1"/>
        <v>0</v>
      </c>
      <c r="E27" s="2">
        <f>'гос.зад на 2024 год '!E151</f>
        <v>0</v>
      </c>
      <c r="F27" s="2">
        <v>0</v>
      </c>
    </row>
    <row r="28" spans="1:6" ht="54" x14ac:dyDescent="0.3">
      <c r="A28" s="48" t="s">
        <v>22</v>
      </c>
      <c r="B28" s="49">
        <v>244</v>
      </c>
      <c r="C28" s="49">
        <v>223</v>
      </c>
      <c r="D28" s="5">
        <f>E28+F28</f>
        <v>0</v>
      </c>
      <c r="E28" s="2">
        <f>'гос.зад на 2024 год '!E152</f>
        <v>0</v>
      </c>
      <c r="F28" s="2">
        <v>0</v>
      </c>
    </row>
    <row r="29" spans="1:6" ht="36" x14ac:dyDescent="0.3">
      <c r="A29" s="232" t="s">
        <v>306</v>
      </c>
      <c r="B29" s="233">
        <v>244</v>
      </c>
      <c r="C29" s="233">
        <v>223</v>
      </c>
      <c r="D29" s="5">
        <f>E29+F29</f>
        <v>0</v>
      </c>
      <c r="E29" s="2">
        <f>'гос.зад на 2024 год '!E154</f>
        <v>0</v>
      </c>
      <c r="F29" s="2">
        <v>0</v>
      </c>
    </row>
    <row r="30" spans="1:6" ht="142.19999999999999" customHeight="1" x14ac:dyDescent="0.3">
      <c r="A30" s="48" t="s">
        <v>23</v>
      </c>
      <c r="B30" s="49">
        <v>244</v>
      </c>
      <c r="C30" s="49">
        <v>224</v>
      </c>
      <c r="D30" s="5">
        <f t="shared" si="1"/>
        <v>0</v>
      </c>
      <c r="E30" s="2">
        <f>'гос.зад на 2024 год '!E154</f>
        <v>0</v>
      </c>
      <c r="F30" s="2">
        <v>0</v>
      </c>
    </row>
    <row r="31" spans="1:6" ht="54" x14ac:dyDescent="0.3">
      <c r="A31" s="48" t="s">
        <v>24</v>
      </c>
      <c r="B31" s="49" t="s">
        <v>5</v>
      </c>
      <c r="C31" s="49">
        <v>225</v>
      </c>
      <c r="D31" s="2">
        <f t="shared" ref="D31:F31" si="2">D32+D33</f>
        <v>0</v>
      </c>
      <c r="E31" s="2">
        <f>E32+E33</f>
        <v>0</v>
      </c>
      <c r="F31" s="2">
        <f t="shared" si="2"/>
        <v>0</v>
      </c>
    </row>
    <row r="32" spans="1:6" ht="18" x14ac:dyDescent="0.3">
      <c r="A32" s="370" t="s">
        <v>6</v>
      </c>
      <c r="B32" s="49">
        <v>243</v>
      </c>
      <c r="C32" s="49">
        <v>225</v>
      </c>
      <c r="D32" s="5">
        <f t="shared" si="1"/>
        <v>0</v>
      </c>
      <c r="E32" s="2">
        <f>'гос.зад на 2024 год '!E156</f>
        <v>0</v>
      </c>
      <c r="F32" s="2">
        <v>0</v>
      </c>
    </row>
    <row r="33" spans="1:6" ht="18" x14ac:dyDescent="0.3">
      <c r="A33" s="370"/>
      <c r="B33" s="49">
        <v>244</v>
      </c>
      <c r="C33" s="49">
        <v>225</v>
      </c>
      <c r="D33" s="5">
        <f t="shared" si="1"/>
        <v>0</v>
      </c>
      <c r="E33" s="2">
        <f>'гос.зад на 2024 год '!E157</f>
        <v>0</v>
      </c>
      <c r="F33" s="2">
        <v>0</v>
      </c>
    </row>
    <row r="34" spans="1:6" ht="36" x14ac:dyDescent="0.3">
      <c r="A34" s="48" t="s">
        <v>58</v>
      </c>
      <c r="B34" s="49" t="s">
        <v>5</v>
      </c>
      <c r="C34" s="49">
        <v>226</v>
      </c>
      <c r="D34" s="5">
        <f t="shared" si="1"/>
        <v>0</v>
      </c>
      <c r="E34" s="2">
        <f>E35+E36</f>
        <v>0</v>
      </c>
      <c r="F34" s="2">
        <f>F35+F36</f>
        <v>0</v>
      </c>
    </row>
    <row r="35" spans="1:6" ht="18" x14ac:dyDescent="0.3">
      <c r="A35" s="370" t="s">
        <v>6</v>
      </c>
      <c r="B35" s="49">
        <v>243</v>
      </c>
      <c r="C35" s="49">
        <v>226</v>
      </c>
      <c r="D35" s="5">
        <f t="shared" si="1"/>
        <v>0</v>
      </c>
      <c r="E35" s="2">
        <f>'гос.зад на 2024 год '!E159</f>
        <v>0</v>
      </c>
      <c r="F35" s="2">
        <v>0</v>
      </c>
    </row>
    <row r="36" spans="1:6" ht="18" x14ac:dyDescent="0.3">
      <c r="A36" s="370"/>
      <c r="B36" s="49">
        <v>244</v>
      </c>
      <c r="C36" s="49">
        <v>226</v>
      </c>
      <c r="D36" s="5">
        <f t="shared" si="1"/>
        <v>0</v>
      </c>
      <c r="E36" s="2">
        <f>'гос.зад на 2024 год '!E160</f>
        <v>0</v>
      </c>
      <c r="F36" s="2">
        <v>0</v>
      </c>
    </row>
    <row r="37" spans="1:6" ht="18" x14ac:dyDescent="0.3">
      <c r="A37" s="48" t="s">
        <v>25</v>
      </c>
      <c r="B37" s="49">
        <v>244</v>
      </c>
      <c r="C37" s="49">
        <v>227</v>
      </c>
      <c r="D37" s="5">
        <f t="shared" si="1"/>
        <v>0</v>
      </c>
      <c r="E37" s="2">
        <f>'гос.зад на 2024 год '!E161</f>
        <v>0</v>
      </c>
      <c r="F37" s="2">
        <v>0</v>
      </c>
    </row>
    <row r="38" spans="1:6" ht="54" x14ac:dyDescent="0.3">
      <c r="A38" s="304" t="s">
        <v>285</v>
      </c>
      <c r="B38" s="305" t="s">
        <v>115</v>
      </c>
      <c r="C38" s="305">
        <v>228</v>
      </c>
      <c r="D38" s="5">
        <f t="shared" ref="D38:D40" si="3">E38+F38</f>
        <v>0</v>
      </c>
      <c r="E38" s="2">
        <f>'гос.зад на 2024 год '!E162</f>
        <v>0</v>
      </c>
      <c r="F38" s="2">
        <v>0</v>
      </c>
    </row>
    <row r="39" spans="1:6" ht="18" x14ac:dyDescent="0.3">
      <c r="A39" s="371" t="s">
        <v>6</v>
      </c>
      <c r="B39" s="333">
        <v>243</v>
      </c>
      <c r="C39" s="333">
        <v>228</v>
      </c>
      <c r="D39" s="5">
        <f t="shared" si="3"/>
        <v>0</v>
      </c>
      <c r="E39" s="2">
        <f>'гос.зад на 2024 год '!E163</f>
        <v>0</v>
      </c>
      <c r="F39" s="2">
        <v>0</v>
      </c>
    </row>
    <row r="40" spans="1:6" ht="18" x14ac:dyDescent="0.3">
      <c r="A40" s="372"/>
      <c r="B40" s="333">
        <v>244</v>
      </c>
      <c r="C40" s="333">
        <v>228</v>
      </c>
      <c r="D40" s="5">
        <f t="shared" si="3"/>
        <v>0</v>
      </c>
      <c r="E40" s="2">
        <f>'гос.зад на 2024 год '!E164</f>
        <v>0</v>
      </c>
      <c r="F40" s="2">
        <v>0</v>
      </c>
    </row>
    <row r="41" spans="1:6" ht="126" x14ac:dyDescent="0.3">
      <c r="A41" s="163" t="s">
        <v>343</v>
      </c>
      <c r="B41" s="164">
        <v>244</v>
      </c>
      <c r="C41" s="164">
        <v>229</v>
      </c>
      <c r="D41" s="5">
        <f>E41+F41</f>
        <v>0</v>
      </c>
      <c r="E41" s="2">
        <v>0</v>
      </c>
      <c r="F41" s="2">
        <v>0</v>
      </c>
    </row>
    <row r="42" spans="1:6" ht="18" x14ac:dyDescent="0.3">
      <c r="A42" s="48" t="s">
        <v>30</v>
      </c>
      <c r="B42" s="49" t="s">
        <v>5</v>
      </c>
      <c r="C42" s="49">
        <v>290</v>
      </c>
      <c r="D42" s="5">
        <f t="shared" si="1"/>
        <v>0</v>
      </c>
      <c r="E42" s="2">
        <f>E44+E45</f>
        <v>0</v>
      </c>
      <c r="F42" s="2">
        <f>F44+F45</f>
        <v>0</v>
      </c>
    </row>
    <row r="43" spans="1:6" ht="18" x14ac:dyDescent="0.3">
      <c r="A43" s="48" t="s">
        <v>9</v>
      </c>
      <c r="B43" s="49"/>
      <c r="C43" s="49"/>
      <c r="D43" s="5">
        <f t="shared" si="1"/>
        <v>0</v>
      </c>
      <c r="E43" s="2"/>
      <c r="F43" s="2"/>
    </row>
    <row r="44" spans="1:6" ht="54" x14ac:dyDescent="0.3">
      <c r="A44" s="48" t="s">
        <v>34</v>
      </c>
      <c r="B44" s="49">
        <v>244</v>
      </c>
      <c r="C44" s="49">
        <v>296</v>
      </c>
      <c r="D44" s="5">
        <f t="shared" si="1"/>
        <v>0</v>
      </c>
      <c r="E44" s="2">
        <f>'гос.зад на 2024 год '!E165</f>
        <v>0</v>
      </c>
      <c r="F44" s="2">
        <v>0</v>
      </c>
    </row>
    <row r="45" spans="1:6" ht="54" x14ac:dyDescent="0.3">
      <c r="A45" s="48" t="s">
        <v>35</v>
      </c>
      <c r="B45" s="49">
        <v>244</v>
      </c>
      <c r="C45" s="49">
        <v>297</v>
      </c>
      <c r="D45" s="5">
        <f t="shared" si="1"/>
        <v>0</v>
      </c>
      <c r="E45" s="2">
        <f>'гос.зад на 2024 год '!E166</f>
        <v>0</v>
      </c>
      <c r="F45" s="2">
        <v>0</v>
      </c>
    </row>
    <row r="46" spans="1:6" ht="54" x14ac:dyDescent="0.3">
      <c r="A46" s="48" t="s">
        <v>59</v>
      </c>
      <c r="B46" s="49" t="s">
        <v>5</v>
      </c>
      <c r="C46" s="49">
        <v>300</v>
      </c>
      <c r="D46" s="5">
        <f t="shared" si="1"/>
        <v>0</v>
      </c>
      <c r="E46" s="2">
        <f>E48+E50+E49</f>
        <v>0</v>
      </c>
      <c r="F46" s="2">
        <f>F48+F50+F49</f>
        <v>0</v>
      </c>
    </row>
    <row r="47" spans="1:6" ht="18" x14ac:dyDescent="0.3">
      <c r="A47" s="48" t="s">
        <v>9</v>
      </c>
      <c r="B47" s="49"/>
      <c r="C47" s="49"/>
      <c r="D47" s="5"/>
      <c r="E47" s="2"/>
      <c r="F47" s="2"/>
    </row>
    <row r="48" spans="1:6" ht="14.4" customHeight="1" x14ac:dyDescent="0.3">
      <c r="A48" s="48" t="s">
        <v>36</v>
      </c>
      <c r="B48" s="49">
        <v>244</v>
      </c>
      <c r="C48" s="49">
        <v>310</v>
      </c>
      <c r="D48" s="5">
        <f t="shared" si="1"/>
        <v>0</v>
      </c>
      <c r="E48" s="2">
        <f>'гос.зад на 2024 год '!E169</f>
        <v>0</v>
      </c>
      <c r="F48" s="2">
        <v>0</v>
      </c>
    </row>
    <row r="49" spans="1:6" ht="72" x14ac:dyDescent="0.3">
      <c r="A49" s="48" t="s">
        <v>68</v>
      </c>
      <c r="B49" s="49">
        <v>244</v>
      </c>
      <c r="C49" s="49">
        <v>320</v>
      </c>
      <c r="D49" s="5">
        <f t="shared" si="1"/>
        <v>0</v>
      </c>
      <c r="E49" s="2">
        <f>'гос.зад на 2024 год '!E170</f>
        <v>0</v>
      </c>
      <c r="F49" s="2"/>
    </row>
    <row r="50" spans="1:6" ht="72" x14ac:dyDescent="0.3">
      <c r="A50" s="48" t="s">
        <v>60</v>
      </c>
      <c r="B50" s="49" t="s">
        <v>5</v>
      </c>
      <c r="C50" s="49">
        <v>340</v>
      </c>
      <c r="D50" s="5">
        <f t="shared" si="1"/>
        <v>0</v>
      </c>
      <c r="E50" s="2">
        <f>E52+E53+E54+E55+E56+E57+E59</f>
        <v>0</v>
      </c>
      <c r="F50" s="2">
        <f>F52+F53+F54+F55+F56+F57+F59</f>
        <v>0</v>
      </c>
    </row>
    <row r="51" spans="1:6" ht="18" x14ac:dyDescent="0.3">
      <c r="A51" s="48" t="s">
        <v>6</v>
      </c>
      <c r="B51" s="49"/>
      <c r="C51" s="49"/>
      <c r="D51" s="5"/>
      <c r="E51" s="2"/>
      <c r="F51" s="2"/>
    </row>
    <row r="52" spans="1:6" ht="126" x14ac:dyDescent="0.3">
      <c r="A52" s="48" t="s">
        <v>37</v>
      </c>
      <c r="B52" s="49">
        <v>244</v>
      </c>
      <c r="C52" s="49">
        <v>341</v>
      </c>
      <c r="D52" s="5">
        <f t="shared" ref="D52:D59" si="4">E52+F52</f>
        <v>0</v>
      </c>
      <c r="E52" s="2">
        <f>'гос.зад на 2024 год '!E173</f>
        <v>0</v>
      </c>
      <c r="F52" s="2">
        <v>0</v>
      </c>
    </row>
    <row r="53" spans="1:6" ht="54" x14ac:dyDescent="0.3">
      <c r="A53" s="48" t="s">
        <v>38</v>
      </c>
      <c r="B53" s="49">
        <v>244</v>
      </c>
      <c r="C53" s="49">
        <v>342</v>
      </c>
      <c r="D53" s="5">
        <f t="shared" si="4"/>
        <v>0</v>
      </c>
      <c r="E53" s="2">
        <f>'гос.зад на 2024 год '!E174</f>
        <v>0</v>
      </c>
      <c r="F53" s="2">
        <v>0</v>
      </c>
    </row>
    <row r="54" spans="1:6" ht="72" x14ac:dyDescent="0.3">
      <c r="A54" s="48" t="s">
        <v>39</v>
      </c>
      <c r="B54" s="49">
        <v>244</v>
      </c>
      <c r="C54" s="49">
        <v>343</v>
      </c>
      <c r="D54" s="5">
        <f t="shared" si="4"/>
        <v>0</v>
      </c>
      <c r="E54" s="2">
        <f>'гос.зад на 2024 год '!E175</f>
        <v>0</v>
      </c>
      <c r="F54" s="2">
        <v>0</v>
      </c>
    </row>
    <row r="55" spans="1:6" ht="72" x14ac:dyDescent="0.3">
      <c r="A55" s="48" t="s">
        <v>40</v>
      </c>
      <c r="B55" s="49">
        <v>244</v>
      </c>
      <c r="C55" s="49">
        <v>344</v>
      </c>
      <c r="D55" s="5">
        <f t="shared" si="4"/>
        <v>0</v>
      </c>
      <c r="E55" s="2">
        <f>'гос.зад на 2024 год '!E176</f>
        <v>0</v>
      </c>
      <c r="F55" s="2">
        <v>0</v>
      </c>
    </row>
    <row r="56" spans="1:6" ht="54" x14ac:dyDescent="0.3">
      <c r="A56" s="48" t="s">
        <v>41</v>
      </c>
      <c r="B56" s="49">
        <v>244</v>
      </c>
      <c r="C56" s="49">
        <v>345</v>
      </c>
      <c r="D56" s="5">
        <f t="shared" si="4"/>
        <v>0</v>
      </c>
      <c r="E56" s="2">
        <f>'гос.зад на 2024 год '!E177</f>
        <v>0</v>
      </c>
      <c r="F56" s="2">
        <v>0</v>
      </c>
    </row>
    <row r="57" spans="1:6" ht="72" x14ac:dyDescent="0.3">
      <c r="A57" s="48" t="s">
        <v>42</v>
      </c>
      <c r="B57" s="49">
        <v>244</v>
      </c>
      <c r="C57" s="49">
        <v>346</v>
      </c>
      <c r="D57" s="5">
        <f t="shared" si="4"/>
        <v>0</v>
      </c>
      <c r="E57" s="2">
        <f>'гос.зад на 2024 год '!E178</f>
        <v>0</v>
      </c>
      <c r="F57" s="2">
        <v>0</v>
      </c>
    </row>
    <row r="58" spans="1:6" ht="108" x14ac:dyDescent="0.3">
      <c r="A58" s="163" t="s">
        <v>286</v>
      </c>
      <c r="B58" s="164">
        <v>244</v>
      </c>
      <c r="C58" s="164">
        <v>347</v>
      </c>
      <c r="D58" s="5">
        <f>E58+F58</f>
        <v>0</v>
      </c>
      <c r="E58" s="2">
        <v>0</v>
      </c>
      <c r="F58" s="2">
        <v>0</v>
      </c>
    </row>
    <row r="59" spans="1:6" ht="108" x14ac:dyDescent="0.3">
      <c r="A59" s="48" t="s">
        <v>43</v>
      </c>
      <c r="B59" s="49">
        <v>244</v>
      </c>
      <c r="C59" s="49">
        <v>349</v>
      </c>
      <c r="D59" s="5">
        <f t="shared" si="4"/>
        <v>0</v>
      </c>
      <c r="E59" s="2">
        <f>'гос.зад на 2024 год '!E180</f>
        <v>0</v>
      </c>
      <c r="F59" s="2">
        <v>0</v>
      </c>
    </row>
    <row r="60" spans="1:6" ht="32.4" customHeight="1" x14ac:dyDescent="0.3">
      <c r="A60" s="386" t="s">
        <v>198</v>
      </c>
      <c r="B60" s="387"/>
      <c r="C60" s="387"/>
      <c r="D60" s="387"/>
      <c r="E60" s="387"/>
      <c r="F60" s="388"/>
    </row>
    <row r="61" spans="1:6" ht="18" x14ac:dyDescent="0.3">
      <c r="A61" s="48" t="s">
        <v>8</v>
      </c>
      <c r="B61" s="49" t="s">
        <v>5</v>
      </c>
      <c r="C61" s="49">
        <v>200</v>
      </c>
      <c r="D61" s="5">
        <f t="shared" ref="D61" si="5">E61+F61</f>
        <v>853769.82000000007</v>
      </c>
      <c r="E61" s="2">
        <f>E63+E66+E87</f>
        <v>853769.82000000007</v>
      </c>
      <c r="F61" s="2">
        <f>F63+F66+F87</f>
        <v>0</v>
      </c>
    </row>
    <row r="62" spans="1:6" ht="18" x14ac:dyDescent="0.3">
      <c r="A62" s="48" t="s">
        <v>9</v>
      </c>
      <c r="B62" s="49"/>
      <c r="C62" s="49"/>
      <c r="D62" s="5"/>
      <c r="E62" s="2"/>
      <c r="F62" s="2"/>
    </row>
    <row r="63" spans="1:6" ht="72" x14ac:dyDescent="0.3">
      <c r="A63" s="48" t="s">
        <v>10</v>
      </c>
      <c r="B63" s="49" t="s">
        <v>5</v>
      </c>
      <c r="C63" s="49">
        <v>210</v>
      </c>
      <c r="D63" s="5">
        <f t="shared" ref="D63" si="6">E63+F63</f>
        <v>0</v>
      </c>
      <c r="E63" s="2">
        <f>E65</f>
        <v>0</v>
      </c>
      <c r="F63" s="2">
        <f>F65</f>
        <v>0</v>
      </c>
    </row>
    <row r="64" spans="1:6" ht="18" x14ac:dyDescent="0.3">
      <c r="A64" s="48" t="s">
        <v>9</v>
      </c>
      <c r="B64" s="49"/>
      <c r="C64" s="49"/>
      <c r="D64" s="5"/>
      <c r="E64" s="2"/>
      <c r="F64" s="2"/>
    </row>
    <row r="65" spans="1:6" ht="72" x14ac:dyDescent="0.3">
      <c r="A65" s="48" t="s">
        <v>197</v>
      </c>
      <c r="B65" s="49">
        <v>244</v>
      </c>
      <c r="C65" s="49">
        <v>214</v>
      </c>
      <c r="D65" s="5">
        <f>E65+F65</f>
        <v>0</v>
      </c>
      <c r="E65" s="2">
        <f>'гос.зад на 2024 год '!E186</f>
        <v>0</v>
      </c>
      <c r="F65" s="2">
        <v>0</v>
      </c>
    </row>
    <row r="66" spans="1:6" ht="36" x14ac:dyDescent="0.3">
      <c r="A66" s="48" t="s">
        <v>14</v>
      </c>
      <c r="B66" s="49" t="s">
        <v>5</v>
      </c>
      <c r="C66" s="49">
        <v>220</v>
      </c>
      <c r="D66" s="5">
        <f t="shared" ref="D66" si="7">E66+F66</f>
        <v>853769.82000000007</v>
      </c>
      <c r="E66" s="2">
        <f>E68+E69+E70+E78+E79+E82+E85</f>
        <v>853769.82000000007</v>
      </c>
      <c r="F66" s="2">
        <f>F68+F69+F70+F78+F79+F82+F85</f>
        <v>0</v>
      </c>
    </row>
    <row r="67" spans="1:6" ht="18" x14ac:dyDescent="0.3">
      <c r="A67" s="48" t="s">
        <v>9</v>
      </c>
      <c r="B67" s="49"/>
      <c r="C67" s="49"/>
      <c r="D67" s="5"/>
      <c r="E67" s="2"/>
      <c r="F67" s="2"/>
    </row>
    <row r="68" spans="1:6" ht="18" x14ac:dyDescent="0.3">
      <c r="A68" s="48" t="s">
        <v>15</v>
      </c>
      <c r="B68" s="49">
        <v>244</v>
      </c>
      <c r="C68" s="49">
        <v>221</v>
      </c>
      <c r="D68" s="5">
        <f t="shared" ref="D68:D70" si="8">E68+F68</f>
        <v>52875.37</v>
      </c>
      <c r="E68" s="2">
        <f>'гос.зад на 2024 год '!E189</f>
        <v>52875.37</v>
      </c>
      <c r="F68" s="2">
        <v>0</v>
      </c>
    </row>
    <row r="69" spans="1:6" ht="36" x14ac:dyDescent="0.3">
      <c r="A69" s="48" t="s">
        <v>16</v>
      </c>
      <c r="B69" s="49">
        <v>244</v>
      </c>
      <c r="C69" s="49">
        <v>222</v>
      </c>
      <c r="D69" s="5">
        <f t="shared" si="8"/>
        <v>0</v>
      </c>
      <c r="E69" s="2">
        <f>'гос.зад на 2024 год '!E190</f>
        <v>0</v>
      </c>
      <c r="F69" s="2">
        <v>0</v>
      </c>
    </row>
    <row r="70" spans="1:6" ht="36" x14ac:dyDescent="0.3">
      <c r="A70" s="48" t="s">
        <v>17</v>
      </c>
      <c r="B70" s="49" t="s">
        <v>5</v>
      </c>
      <c r="C70" s="49">
        <v>223</v>
      </c>
      <c r="D70" s="5">
        <f t="shared" si="8"/>
        <v>475049.57</v>
      </c>
      <c r="E70" s="2">
        <f t="shared" ref="E70:F70" si="9">E72+E73+E74+E75+E76</f>
        <v>475049.57</v>
      </c>
      <c r="F70" s="2">
        <f t="shared" si="9"/>
        <v>0</v>
      </c>
    </row>
    <row r="71" spans="1:6" ht="18" x14ac:dyDescent="0.3">
      <c r="A71" s="48" t="s">
        <v>6</v>
      </c>
      <c r="B71" s="49"/>
      <c r="C71" s="49"/>
      <c r="D71" s="5"/>
      <c r="E71" s="2"/>
      <c r="F71" s="2"/>
    </row>
    <row r="72" spans="1:6" ht="54" x14ac:dyDescent="0.3">
      <c r="A72" s="48" t="s">
        <v>18</v>
      </c>
      <c r="B72" s="49">
        <v>247</v>
      </c>
      <c r="C72" s="49">
        <v>223</v>
      </c>
      <c r="D72" s="5">
        <f t="shared" ref="D72:D78" si="10">E72+F72</f>
        <v>372309.69</v>
      </c>
      <c r="E72" s="2">
        <f>'гос.зад на 2024 год '!E193</f>
        <v>372309.69</v>
      </c>
      <c r="F72" s="2">
        <v>0</v>
      </c>
    </row>
    <row r="73" spans="1:6" ht="36" x14ac:dyDescent="0.3">
      <c r="A73" s="48" t="s">
        <v>19</v>
      </c>
      <c r="B73" s="49">
        <v>247</v>
      </c>
      <c r="C73" s="49">
        <v>223</v>
      </c>
      <c r="D73" s="5">
        <f t="shared" si="10"/>
        <v>0</v>
      </c>
      <c r="E73" s="2">
        <f>'гос.зад на 2024 год '!E194</f>
        <v>0</v>
      </c>
      <c r="F73" s="2">
        <v>0</v>
      </c>
    </row>
    <row r="74" spans="1:6" ht="54" x14ac:dyDescent="0.3">
      <c r="A74" s="48" t="s">
        <v>20</v>
      </c>
      <c r="B74" s="49">
        <v>247</v>
      </c>
      <c r="C74" s="49">
        <v>223</v>
      </c>
      <c r="D74" s="5">
        <f t="shared" si="10"/>
        <v>64480.37</v>
      </c>
      <c r="E74" s="2">
        <f>'гос.зад на 2024 год '!E195</f>
        <v>64480.37</v>
      </c>
      <c r="F74" s="2">
        <v>0</v>
      </c>
    </row>
    <row r="75" spans="1:6" ht="72" x14ac:dyDescent="0.3">
      <c r="A75" s="48" t="s">
        <v>21</v>
      </c>
      <c r="B75" s="49">
        <v>244</v>
      </c>
      <c r="C75" s="49">
        <v>223</v>
      </c>
      <c r="D75" s="5">
        <f t="shared" si="10"/>
        <v>5308</v>
      </c>
      <c r="E75" s="2">
        <f>'гос.зад на 2024 год '!E196</f>
        <v>5308</v>
      </c>
      <c r="F75" s="2">
        <v>0</v>
      </c>
    </row>
    <row r="76" spans="1:6" ht="54" x14ac:dyDescent="0.3">
      <c r="A76" s="48" t="s">
        <v>22</v>
      </c>
      <c r="B76" s="49">
        <v>244</v>
      </c>
      <c r="C76" s="49">
        <v>223</v>
      </c>
      <c r="D76" s="5">
        <f t="shared" si="10"/>
        <v>32951.51</v>
      </c>
      <c r="E76" s="2">
        <f>'гос.зад на 2024 год '!E197</f>
        <v>32951.51</v>
      </c>
      <c r="F76" s="2">
        <v>0</v>
      </c>
    </row>
    <row r="77" spans="1:6" ht="36" x14ac:dyDescent="0.3">
      <c r="A77" s="232" t="s">
        <v>306</v>
      </c>
      <c r="B77" s="233">
        <v>244</v>
      </c>
      <c r="C77" s="233">
        <v>223</v>
      </c>
      <c r="D77" s="5">
        <f t="shared" ref="D77" si="11">E77+F77</f>
        <v>0</v>
      </c>
      <c r="E77" s="2">
        <f>'гос.зад на 2024 год '!E199</f>
        <v>0</v>
      </c>
      <c r="F77" s="2">
        <v>0</v>
      </c>
    </row>
    <row r="78" spans="1:6" ht="162" x14ac:dyDescent="0.3">
      <c r="A78" s="48" t="s">
        <v>23</v>
      </c>
      <c r="B78" s="49">
        <v>244</v>
      </c>
      <c r="C78" s="49">
        <v>224</v>
      </c>
      <c r="D78" s="5">
        <f t="shared" si="10"/>
        <v>0</v>
      </c>
      <c r="E78" s="2">
        <f>'гос.зад на 2024 год '!E199</f>
        <v>0</v>
      </c>
      <c r="F78" s="2">
        <v>0</v>
      </c>
    </row>
    <row r="79" spans="1:6" ht="54" x14ac:dyDescent="0.3">
      <c r="A79" s="48" t="s">
        <v>24</v>
      </c>
      <c r="B79" s="49" t="s">
        <v>5</v>
      </c>
      <c r="C79" s="49">
        <v>225</v>
      </c>
      <c r="D79" s="2">
        <f t="shared" ref="D79" si="12">D80+D81</f>
        <v>96896.49</v>
      </c>
      <c r="E79" s="2">
        <f>E80+E81</f>
        <v>96896.49</v>
      </c>
      <c r="F79" s="2">
        <f t="shared" ref="F79" si="13">F80+F81</f>
        <v>0</v>
      </c>
    </row>
    <row r="80" spans="1:6" ht="18" x14ac:dyDescent="0.3">
      <c r="A80" s="370" t="s">
        <v>6</v>
      </c>
      <c r="B80" s="49">
        <v>243</v>
      </c>
      <c r="C80" s="49">
        <v>225</v>
      </c>
      <c r="D80" s="5">
        <f t="shared" ref="D80:D91" si="14">E80+F80</f>
        <v>0</v>
      </c>
      <c r="E80" s="2">
        <f>'гос.зад на 2024 год '!E201</f>
        <v>0</v>
      </c>
      <c r="F80" s="2">
        <v>0</v>
      </c>
    </row>
    <row r="81" spans="1:6" ht="18" x14ac:dyDescent="0.3">
      <c r="A81" s="370"/>
      <c r="B81" s="49">
        <v>244</v>
      </c>
      <c r="C81" s="49">
        <v>225</v>
      </c>
      <c r="D81" s="5">
        <f t="shared" si="14"/>
        <v>96896.49</v>
      </c>
      <c r="E81" s="2">
        <f>'гос.зад на 2024 год '!E202</f>
        <v>96896.49</v>
      </c>
      <c r="F81" s="2">
        <v>0</v>
      </c>
    </row>
    <row r="82" spans="1:6" ht="36" x14ac:dyDescent="0.3">
      <c r="A82" s="48" t="s">
        <v>58</v>
      </c>
      <c r="B82" s="49" t="s">
        <v>5</v>
      </c>
      <c r="C82" s="49">
        <v>226</v>
      </c>
      <c r="D82" s="5">
        <f t="shared" si="14"/>
        <v>228948.39</v>
      </c>
      <c r="E82" s="2">
        <f>E83+E84</f>
        <v>228948.39</v>
      </c>
      <c r="F82" s="2">
        <f>F83+F84</f>
        <v>0</v>
      </c>
    </row>
    <row r="83" spans="1:6" ht="18" x14ac:dyDescent="0.3">
      <c r="A83" s="370" t="s">
        <v>6</v>
      </c>
      <c r="B83" s="49">
        <v>243</v>
      </c>
      <c r="C83" s="49">
        <v>226</v>
      </c>
      <c r="D83" s="5">
        <f t="shared" si="14"/>
        <v>0</v>
      </c>
      <c r="E83" s="2">
        <f>'гос.зад на 2024 год '!E204</f>
        <v>0</v>
      </c>
      <c r="F83" s="2">
        <v>0</v>
      </c>
    </row>
    <row r="84" spans="1:6" ht="18" x14ac:dyDescent="0.3">
      <c r="A84" s="370"/>
      <c r="B84" s="49">
        <v>244</v>
      </c>
      <c r="C84" s="49">
        <v>226</v>
      </c>
      <c r="D84" s="5">
        <f t="shared" si="14"/>
        <v>228948.39</v>
      </c>
      <c r="E84" s="2">
        <f>'гос.зад на 2024 год '!E205</f>
        <v>228948.39</v>
      </c>
      <c r="F84" s="2">
        <v>0</v>
      </c>
    </row>
    <row r="85" spans="1:6" ht="18" x14ac:dyDescent="0.3">
      <c r="A85" s="48" t="s">
        <v>25</v>
      </c>
      <c r="B85" s="49">
        <v>244</v>
      </c>
      <c r="C85" s="49">
        <v>227</v>
      </c>
      <c r="D85" s="5">
        <f t="shared" si="14"/>
        <v>0</v>
      </c>
      <c r="E85" s="2">
        <f>'гос.зад на 2024 год '!E206</f>
        <v>0</v>
      </c>
      <c r="F85" s="2">
        <v>0</v>
      </c>
    </row>
    <row r="86" spans="1:6" ht="54" x14ac:dyDescent="0.3">
      <c r="A86" s="163" t="s">
        <v>285</v>
      </c>
      <c r="B86" s="164">
        <v>244</v>
      </c>
      <c r="C86" s="164">
        <v>228</v>
      </c>
      <c r="D86" s="5">
        <f>E86+F86</f>
        <v>0</v>
      </c>
      <c r="E86" s="2">
        <v>0</v>
      </c>
      <c r="F86" s="2">
        <v>0</v>
      </c>
    </row>
    <row r="87" spans="1:6" ht="18" x14ac:dyDescent="0.3">
      <c r="A87" s="48" t="s">
        <v>30</v>
      </c>
      <c r="B87" s="49" t="s">
        <v>5</v>
      </c>
      <c r="C87" s="49">
        <v>290</v>
      </c>
      <c r="D87" s="5">
        <f t="shared" si="14"/>
        <v>0</v>
      </c>
      <c r="E87" s="2">
        <f>E89+E90</f>
        <v>0</v>
      </c>
      <c r="F87" s="2">
        <f>F89+F90</f>
        <v>0</v>
      </c>
    </row>
    <row r="88" spans="1:6" ht="18" x14ac:dyDescent="0.3">
      <c r="A88" s="48" t="s">
        <v>9</v>
      </c>
      <c r="B88" s="49"/>
      <c r="C88" s="49"/>
      <c r="D88" s="5">
        <f t="shared" si="14"/>
        <v>0</v>
      </c>
      <c r="E88" s="2"/>
      <c r="F88" s="2"/>
    </row>
    <row r="89" spans="1:6" ht="54" x14ac:dyDescent="0.3">
      <c r="A89" s="48" t="s">
        <v>34</v>
      </c>
      <c r="B89" s="49">
        <v>244</v>
      </c>
      <c r="C89" s="49">
        <v>296</v>
      </c>
      <c r="D89" s="5">
        <f t="shared" si="14"/>
        <v>0</v>
      </c>
      <c r="E89" s="2">
        <f>'гос.зад на 2024 год '!E210</f>
        <v>0</v>
      </c>
      <c r="F89" s="2">
        <v>0</v>
      </c>
    </row>
    <row r="90" spans="1:6" ht="54" x14ac:dyDescent="0.3">
      <c r="A90" s="48" t="s">
        <v>35</v>
      </c>
      <c r="B90" s="49">
        <v>244</v>
      </c>
      <c r="C90" s="49">
        <v>297</v>
      </c>
      <c r="D90" s="5">
        <f t="shared" si="14"/>
        <v>0</v>
      </c>
      <c r="E90" s="2">
        <f>'гос.зад на 2024 год '!E211</f>
        <v>0</v>
      </c>
      <c r="F90" s="2">
        <v>0</v>
      </c>
    </row>
    <row r="91" spans="1:6" ht="54" x14ac:dyDescent="0.3">
      <c r="A91" s="48" t="s">
        <v>59</v>
      </c>
      <c r="B91" s="49" t="s">
        <v>5</v>
      </c>
      <c r="C91" s="49">
        <v>300</v>
      </c>
      <c r="D91" s="5">
        <f t="shared" si="14"/>
        <v>10300</v>
      </c>
      <c r="E91" s="2">
        <f>E93+E95+E94</f>
        <v>10300</v>
      </c>
      <c r="F91" s="2">
        <v>0</v>
      </c>
    </row>
    <row r="92" spans="1:6" ht="18" x14ac:dyDescent="0.3">
      <c r="A92" s="48" t="s">
        <v>9</v>
      </c>
      <c r="B92" s="49"/>
      <c r="C92" s="49"/>
      <c r="D92" s="5"/>
      <c r="E92" s="2"/>
      <c r="F92" s="2"/>
    </row>
    <row r="93" spans="1:6" ht="54" x14ac:dyDescent="0.3">
      <c r="A93" s="48" t="s">
        <v>36</v>
      </c>
      <c r="B93" s="49">
        <v>244</v>
      </c>
      <c r="C93" s="49">
        <v>310</v>
      </c>
      <c r="D93" s="5">
        <f t="shared" ref="D93:D95" si="15">E93+F93</f>
        <v>0</v>
      </c>
      <c r="E93" s="2">
        <f>'гос.зад на 2024 год '!E214</f>
        <v>0</v>
      </c>
      <c r="F93" s="2">
        <v>0</v>
      </c>
    </row>
    <row r="94" spans="1:6" ht="72" x14ac:dyDescent="0.3">
      <c r="A94" s="48" t="s">
        <v>68</v>
      </c>
      <c r="B94" s="49">
        <v>244</v>
      </c>
      <c r="C94" s="49">
        <v>320</v>
      </c>
      <c r="D94" s="5">
        <f t="shared" si="15"/>
        <v>0</v>
      </c>
      <c r="E94" s="2">
        <f>'гос.зад на 2024 год '!E215</f>
        <v>0</v>
      </c>
      <c r="F94" s="2">
        <v>0</v>
      </c>
    </row>
    <row r="95" spans="1:6" ht="72" x14ac:dyDescent="0.3">
      <c r="A95" s="48" t="s">
        <v>60</v>
      </c>
      <c r="B95" s="49" t="s">
        <v>5</v>
      </c>
      <c r="C95" s="49">
        <v>340</v>
      </c>
      <c r="D95" s="5">
        <f t="shared" si="15"/>
        <v>10300</v>
      </c>
      <c r="E95" s="2">
        <f>E97+E98+E99+E100+E101+E102+E103</f>
        <v>10300</v>
      </c>
      <c r="F95" s="2">
        <v>0</v>
      </c>
    </row>
    <row r="96" spans="1:6" ht="18" x14ac:dyDescent="0.3">
      <c r="A96" s="48" t="s">
        <v>6</v>
      </c>
      <c r="B96" s="49"/>
      <c r="C96" s="49"/>
      <c r="D96" s="5"/>
      <c r="E96" s="2"/>
      <c r="F96" s="2"/>
    </row>
    <row r="97" spans="1:6" ht="126" x14ac:dyDescent="0.3">
      <c r="A97" s="48" t="s">
        <v>37</v>
      </c>
      <c r="B97" s="49">
        <v>244</v>
      </c>
      <c r="C97" s="49">
        <v>341</v>
      </c>
      <c r="D97" s="5">
        <f t="shared" ref="D97:D104" si="16">E97+F97</f>
        <v>0</v>
      </c>
      <c r="E97" s="2">
        <f>'гос.зад на 2024 год '!E218</f>
        <v>0</v>
      </c>
      <c r="F97" s="2">
        <v>0</v>
      </c>
    </row>
    <row r="98" spans="1:6" ht="54" x14ac:dyDescent="0.3">
      <c r="A98" s="48" t="s">
        <v>38</v>
      </c>
      <c r="B98" s="49">
        <v>244</v>
      </c>
      <c r="C98" s="49">
        <v>342</v>
      </c>
      <c r="D98" s="5">
        <f t="shared" si="16"/>
        <v>0</v>
      </c>
      <c r="E98" s="2">
        <f>'гос.зад на 2024 год '!E219</f>
        <v>0</v>
      </c>
      <c r="F98" s="2">
        <v>0</v>
      </c>
    </row>
    <row r="99" spans="1:6" ht="72" x14ac:dyDescent="0.3">
      <c r="A99" s="48" t="s">
        <v>39</v>
      </c>
      <c r="B99" s="49">
        <v>244</v>
      </c>
      <c r="C99" s="49">
        <v>343</v>
      </c>
      <c r="D99" s="5">
        <f t="shared" si="16"/>
        <v>0</v>
      </c>
      <c r="E99" s="2">
        <f>'гос.зад на 2024 год '!E220</f>
        <v>0</v>
      </c>
      <c r="F99" s="2">
        <v>0</v>
      </c>
    </row>
    <row r="100" spans="1:6" ht="72" x14ac:dyDescent="0.3">
      <c r="A100" s="48" t="s">
        <v>40</v>
      </c>
      <c r="B100" s="49">
        <v>244</v>
      </c>
      <c r="C100" s="49">
        <v>344</v>
      </c>
      <c r="D100" s="5">
        <f t="shared" si="16"/>
        <v>0</v>
      </c>
      <c r="E100" s="2">
        <f>'гос.зад на 2024 год '!E221</f>
        <v>0</v>
      </c>
      <c r="F100" s="2">
        <v>0</v>
      </c>
    </row>
    <row r="101" spans="1:6" ht="54" x14ac:dyDescent="0.3">
      <c r="A101" s="48" t="s">
        <v>41</v>
      </c>
      <c r="B101" s="49">
        <v>244</v>
      </c>
      <c r="C101" s="49">
        <v>345</v>
      </c>
      <c r="D101" s="5">
        <f t="shared" si="16"/>
        <v>0</v>
      </c>
      <c r="E101" s="2">
        <f>'гос.зад на 2024 год '!E222</f>
        <v>0</v>
      </c>
      <c r="F101" s="2">
        <v>0</v>
      </c>
    </row>
    <row r="102" spans="1:6" ht="72" x14ac:dyDescent="0.3">
      <c r="A102" s="48" t="s">
        <v>42</v>
      </c>
      <c r="B102" s="49">
        <v>244</v>
      </c>
      <c r="C102" s="49">
        <v>346</v>
      </c>
      <c r="D102" s="5">
        <f t="shared" si="16"/>
        <v>10300</v>
      </c>
      <c r="E102" s="2">
        <f>'гос.зад на 2024 год '!E223</f>
        <v>10300</v>
      </c>
      <c r="F102" s="2">
        <v>0</v>
      </c>
    </row>
    <row r="103" spans="1:6" ht="108" x14ac:dyDescent="0.3">
      <c r="A103" s="163" t="s">
        <v>286</v>
      </c>
      <c r="B103" s="164">
        <v>244</v>
      </c>
      <c r="C103" s="164">
        <v>347</v>
      </c>
      <c r="D103" s="5">
        <f>E103+F103</f>
        <v>0</v>
      </c>
      <c r="E103" s="2">
        <v>0</v>
      </c>
      <c r="F103" s="2">
        <v>0</v>
      </c>
    </row>
    <row r="104" spans="1:6" ht="99.6" customHeight="1" x14ac:dyDescent="0.3">
      <c r="A104" s="48" t="s">
        <v>43</v>
      </c>
      <c r="B104" s="49">
        <v>244</v>
      </c>
      <c r="C104" s="49">
        <v>349</v>
      </c>
      <c r="D104" s="5">
        <f t="shared" si="16"/>
        <v>0</v>
      </c>
      <c r="E104" s="2">
        <f>'гос.зад на 2024 год '!E226</f>
        <v>0</v>
      </c>
      <c r="F104" s="4">
        <v>0</v>
      </c>
    </row>
    <row r="105" spans="1:6" ht="18" x14ac:dyDescent="0.3">
      <c r="A105" s="15"/>
      <c r="B105" s="19"/>
      <c r="C105" s="19"/>
      <c r="D105" s="36"/>
      <c r="E105" s="36"/>
      <c r="F105" s="36"/>
    </row>
    <row r="106" spans="1:6" ht="15" x14ac:dyDescent="0.3">
      <c r="A106" s="11"/>
    </row>
    <row r="107" spans="1:6" ht="36" x14ac:dyDescent="0.35">
      <c r="A107" s="29" t="s">
        <v>52</v>
      </c>
      <c r="B107" s="373"/>
      <c r="C107" s="373"/>
      <c r="D107" s="10"/>
      <c r="E107" s="373" t="s">
        <v>266</v>
      </c>
      <c r="F107" s="373"/>
    </row>
    <row r="108" spans="1:6" ht="18" x14ac:dyDescent="0.35">
      <c r="A108" s="29"/>
      <c r="B108" s="380" t="s">
        <v>53</v>
      </c>
      <c r="C108" s="380"/>
      <c r="D108" s="10"/>
      <c r="E108" s="380" t="s">
        <v>54</v>
      </c>
      <c r="F108" s="380"/>
    </row>
    <row r="109" spans="1:6" ht="18" x14ac:dyDescent="0.35">
      <c r="A109" s="29"/>
      <c r="B109" s="10"/>
      <c r="C109" s="10"/>
      <c r="D109" s="10"/>
      <c r="E109" s="10"/>
      <c r="F109" s="10"/>
    </row>
    <row r="110" spans="1:6" ht="36" x14ac:dyDescent="0.35">
      <c r="A110" s="29" t="s">
        <v>55</v>
      </c>
      <c r="B110" s="373"/>
      <c r="C110" s="373"/>
      <c r="D110" s="10"/>
      <c r="E110" s="373" t="s">
        <v>267</v>
      </c>
      <c r="F110" s="373"/>
    </row>
    <row r="111" spans="1:6" ht="18" x14ac:dyDescent="0.35">
      <c r="A111" s="29"/>
      <c r="B111" s="380" t="s">
        <v>53</v>
      </c>
      <c r="C111" s="380"/>
      <c r="D111" s="10"/>
      <c r="E111" s="380" t="s">
        <v>54</v>
      </c>
      <c r="F111" s="380"/>
    </row>
    <row r="112" spans="1:6" ht="18" x14ac:dyDescent="0.35">
      <c r="A112" s="29"/>
      <c r="B112" s="121"/>
      <c r="C112" s="121"/>
      <c r="D112" s="10"/>
      <c r="E112" s="121"/>
      <c r="F112" s="121"/>
    </row>
    <row r="113" spans="1:6" ht="18" x14ac:dyDescent="0.35">
      <c r="A113" s="29" t="s">
        <v>56</v>
      </c>
      <c r="B113" s="373"/>
      <c r="C113" s="373"/>
      <c r="D113" s="10"/>
      <c r="E113" s="373" t="s">
        <v>267</v>
      </c>
      <c r="F113" s="373"/>
    </row>
    <row r="114" spans="1:6" ht="18" x14ac:dyDescent="0.35">
      <c r="A114" s="29"/>
      <c r="B114" s="380" t="s">
        <v>53</v>
      </c>
      <c r="C114" s="380"/>
      <c r="D114" s="10"/>
      <c r="E114" s="380" t="s">
        <v>54</v>
      </c>
      <c r="F114" s="380"/>
    </row>
    <row r="115" spans="1:6" ht="18" x14ac:dyDescent="0.35">
      <c r="A115" s="29" t="s">
        <v>57</v>
      </c>
      <c r="B115" s="10"/>
      <c r="C115" s="10"/>
      <c r="D115" s="10"/>
      <c r="E115" s="10"/>
      <c r="F115" s="10"/>
    </row>
    <row r="116" spans="1:6" ht="18" x14ac:dyDescent="0.35">
      <c r="A116" s="381" t="s">
        <v>44</v>
      </c>
      <c r="B116" s="381"/>
      <c r="C116" s="10"/>
      <c r="D116" s="10"/>
      <c r="E116" s="10"/>
      <c r="F116" s="10"/>
    </row>
  </sheetData>
  <mergeCells count="28">
    <mergeCell ref="A116:B116"/>
    <mergeCell ref="B111:C111"/>
    <mergeCell ref="E111:F111"/>
    <mergeCell ref="B113:C113"/>
    <mergeCell ref="E113:F113"/>
    <mergeCell ref="B114:C114"/>
    <mergeCell ref="E114:F114"/>
    <mergeCell ref="B107:C107"/>
    <mergeCell ref="E107:F107"/>
    <mergeCell ref="B108:C108"/>
    <mergeCell ref="E108:F108"/>
    <mergeCell ref="B110:C110"/>
    <mergeCell ref="E110:F110"/>
    <mergeCell ref="A60:F60"/>
    <mergeCell ref="A80:A81"/>
    <mergeCell ref="A83:A84"/>
    <mergeCell ref="A32:A33"/>
    <mergeCell ref="A35:A36"/>
    <mergeCell ref="A39:A40"/>
    <mergeCell ref="A12:F12"/>
    <mergeCell ref="E5:F5"/>
    <mergeCell ref="B5:B7"/>
    <mergeCell ref="A1:F1"/>
    <mergeCell ref="A2:F2"/>
    <mergeCell ref="A5:A7"/>
    <mergeCell ref="C5:C7"/>
    <mergeCell ref="D5:D7"/>
    <mergeCell ref="E6:F6"/>
  </mergeCells>
  <pageMargins left="1.3779527559055118" right="0.39370078740157483" top="0.98425196850393704" bottom="0.78740157480314965" header="0.31496062992125984" footer="0.31496062992125984"/>
  <pageSetup paperSize="9" scale="75" firstPageNumber="12" orientation="portrait" useFirstPageNumber="1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116"/>
  <sheetViews>
    <sheetView zoomScaleNormal="100" workbookViewId="0">
      <selection activeCell="H5" sqref="H5:I5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9" width="18.5546875" style="7" customWidth="1"/>
    <col min="10" max="16384" width="8.88671875" style="7"/>
  </cols>
  <sheetData>
    <row r="1" spans="1:9" ht="17.399999999999999" x14ac:dyDescent="0.3">
      <c r="A1" s="369" t="s">
        <v>261</v>
      </c>
      <c r="B1" s="369"/>
      <c r="C1" s="369"/>
      <c r="D1" s="369"/>
      <c r="E1" s="369"/>
      <c r="F1" s="369"/>
      <c r="G1" s="369"/>
      <c r="H1" s="369"/>
      <c r="I1" s="369"/>
    </row>
    <row r="2" spans="1:9" ht="17.399999999999999" x14ac:dyDescent="0.3">
      <c r="A2" s="369" t="s">
        <v>366</v>
      </c>
      <c r="B2" s="369"/>
      <c r="C2" s="369"/>
      <c r="D2" s="369"/>
      <c r="E2" s="369"/>
      <c r="F2" s="369"/>
      <c r="G2" s="369"/>
      <c r="H2" s="369"/>
      <c r="I2" s="369"/>
    </row>
    <row r="3" spans="1:9" ht="15" x14ac:dyDescent="0.3">
      <c r="A3" s="30"/>
    </row>
    <row r="4" spans="1:9" ht="18.600000000000001" thickBot="1" x14ac:dyDescent="0.35">
      <c r="A4" s="6"/>
      <c r="F4" s="6"/>
      <c r="G4" s="6"/>
      <c r="I4" s="6" t="s">
        <v>51</v>
      </c>
    </row>
    <row r="5" spans="1:9" ht="30.6" customHeight="1" x14ac:dyDescent="0.3">
      <c r="A5" s="374" t="s">
        <v>0</v>
      </c>
      <c r="B5" s="367" t="s">
        <v>45</v>
      </c>
      <c r="C5" s="376" t="s">
        <v>46</v>
      </c>
      <c r="D5" s="367" t="s">
        <v>1</v>
      </c>
      <c r="E5" s="367" t="s">
        <v>337</v>
      </c>
      <c r="F5" s="367"/>
      <c r="G5" s="367" t="s">
        <v>1</v>
      </c>
      <c r="H5" s="367" t="s">
        <v>363</v>
      </c>
      <c r="I5" s="389"/>
    </row>
    <row r="6" spans="1:9" ht="15.6" x14ac:dyDescent="0.3">
      <c r="A6" s="467"/>
      <c r="B6" s="468"/>
      <c r="C6" s="469"/>
      <c r="D6" s="468"/>
      <c r="E6" s="468" t="s">
        <v>6</v>
      </c>
      <c r="F6" s="468"/>
      <c r="G6" s="468"/>
      <c r="H6" s="468" t="s">
        <v>6</v>
      </c>
      <c r="I6" s="470"/>
    </row>
    <row r="7" spans="1:9" ht="212.4" customHeight="1" thickBot="1" x14ac:dyDescent="0.35">
      <c r="A7" s="375"/>
      <c r="B7" s="368"/>
      <c r="C7" s="377"/>
      <c r="D7" s="368"/>
      <c r="E7" s="122" t="s">
        <v>194</v>
      </c>
      <c r="F7" s="122" t="s">
        <v>195</v>
      </c>
      <c r="G7" s="368"/>
      <c r="H7" s="122" t="s">
        <v>194</v>
      </c>
      <c r="I7" s="38" t="s">
        <v>195</v>
      </c>
    </row>
    <row r="8" spans="1:9" ht="18.600000000000001" thickBot="1" x14ac:dyDescent="0.35">
      <c r="A8" s="96">
        <v>1</v>
      </c>
      <c r="B8" s="97">
        <v>2</v>
      </c>
      <c r="C8" s="97">
        <v>3</v>
      </c>
      <c r="D8" s="97">
        <v>4</v>
      </c>
      <c r="E8" s="97">
        <v>5</v>
      </c>
      <c r="F8" s="97">
        <v>6</v>
      </c>
      <c r="G8" s="97">
        <v>7</v>
      </c>
      <c r="H8" s="97">
        <v>8</v>
      </c>
      <c r="I8" s="98">
        <v>9</v>
      </c>
    </row>
    <row r="9" spans="1:9" ht="18" x14ac:dyDescent="0.3">
      <c r="A9" s="99" t="s">
        <v>181</v>
      </c>
      <c r="B9" s="100" t="s">
        <v>5</v>
      </c>
      <c r="C9" s="100" t="s">
        <v>5</v>
      </c>
      <c r="D9" s="101">
        <f t="shared" ref="D9:D10" si="0">E9+F9</f>
        <v>0</v>
      </c>
      <c r="E9" s="102">
        <v>0</v>
      </c>
      <c r="F9" s="102">
        <v>0</v>
      </c>
      <c r="G9" s="101">
        <f t="shared" ref="G9:G10" si="1">H9+I9</f>
        <v>0</v>
      </c>
      <c r="H9" s="102">
        <v>0</v>
      </c>
      <c r="I9" s="103">
        <v>0</v>
      </c>
    </row>
    <row r="10" spans="1:9" ht="18" x14ac:dyDescent="0.3">
      <c r="A10" s="120" t="s">
        <v>7</v>
      </c>
      <c r="B10" s="124" t="s">
        <v>5</v>
      </c>
      <c r="C10" s="124">
        <v>900</v>
      </c>
      <c r="D10" s="5">
        <f t="shared" si="0"/>
        <v>0</v>
      </c>
      <c r="E10" s="2">
        <f>E13+E45</f>
        <v>0</v>
      </c>
      <c r="F10" s="2">
        <f>F13+F45</f>
        <v>0</v>
      </c>
      <c r="G10" s="5">
        <f t="shared" si="1"/>
        <v>0</v>
      </c>
      <c r="H10" s="2">
        <f>H13+H45</f>
        <v>0</v>
      </c>
      <c r="I10" s="4">
        <f>I13+I45</f>
        <v>0</v>
      </c>
    </row>
    <row r="11" spans="1:9" ht="18" x14ac:dyDescent="0.3">
      <c r="A11" s="120" t="s">
        <v>6</v>
      </c>
      <c r="B11" s="124"/>
      <c r="C11" s="124"/>
      <c r="D11" s="5"/>
      <c r="E11" s="2"/>
      <c r="F11" s="2"/>
      <c r="G11" s="5"/>
      <c r="H11" s="2"/>
      <c r="I11" s="4"/>
    </row>
    <row r="12" spans="1:9" ht="33.6" customHeight="1" x14ac:dyDescent="0.3">
      <c r="A12" s="464" t="s">
        <v>196</v>
      </c>
      <c r="B12" s="465"/>
      <c r="C12" s="465"/>
      <c r="D12" s="465"/>
      <c r="E12" s="465"/>
      <c r="F12" s="465"/>
      <c r="G12" s="465"/>
      <c r="H12" s="465"/>
      <c r="I12" s="466"/>
    </row>
    <row r="13" spans="1:9" ht="18" x14ac:dyDescent="0.3">
      <c r="A13" s="120" t="s">
        <v>8</v>
      </c>
      <c r="B13" s="124" t="s">
        <v>5</v>
      </c>
      <c r="C13" s="124">
        <v>200</v>
      </c>
      <c r="D13" s="5">
        <f t="shared" ref="D13:D49" si="2">E13+F13</f>
        <v>0</v>
      </c>
      <c r="E13" s="2">
        <f>E15+E18+E41</f>
        <v>0</v>
      </c>
      <c r="F13" s="2">
        <f>F15+F18+F41</f>
        <v>0</v>
      </c>
      <c r="G13" s="5">
        <f t="shared" ref="G13" si="3">H13+I13</f>
        <v>0</v>
      </c>
      <c r="H13" s="2">
        <f>H15+H18+H41</f>
        <v>0</v>
      </c>
      <c r="I13" s="4">
        <f>I15+I18+I41</f>
        <v>0</v>
      </c>
    </row>
    <row r="14" spans="1:9" ht="14.4" customHeight="1" x14ac:dyDescent="0.3">
      <c r="A14" s="120" t="s">
        <v>9</v>
      </c>
      <c r="B14" s="124"/>
      <c r="C14" s="124"/>
      <c r="D14" s="5"/>
      <c r="E14" s="2"/>
      <c r="F14" s="2"/>
      <c r="G14" s="5"/>
      <c r="H14" s="2"/>
      <c r="I14" s="4"/>
    </row>
    <row r="15" spans="1:9" ht="72" x14ac:dyDescent="0.3">
      <c r="A15" s="120" t="s">
        <v>10</v>
      </c>
      <c r="B15" s="124" t="s">
        <v>5</v>
      </c>
      <c r="C15" s="124">
        <v>210</v>
      </c>
      <c r="D15" s="5">
        <f t="shared" si="2"/>
        <v>0</v>
      </c>
      <c r="E15" s="2">
        <f>E17</f>
        <v>0</v>
      </c>
      <c r="F15" s="2">
        <f>F17</f>
        <v>0</v>
      </c>
      <c r="G15" s="5">
        <f t="shared" ref="G15" si="4">H15+I15</f>
        <v>0</v>
      </c>
      <c r="H15" s="2">
        <f>H17</f>
        <v>0</v>
      </c>
      <c r="I15" s="4">
        <f>I17</f>
        <v>0</v>
      </c>
    </row>
    <row r="16" spans="1:9" ht="18" x14ac:dyDescent="0.3">
      <c r="A16" s="120" t="s">
        <v>9</v>
      </c>
      <c r="B16" s="124"/>
      <c r="C16" s="124"/>
      <c r="D16" s="5"/>
      <c r="E16" s="2"/>
      <c r="F16" s="2"/>
      <c r="G16" s="5"/>
      <c r="H16" s="2"/>
      <c r="I16" s="4"/>
    </row>
    <row r="17" spans="1:9" ht="72" x14ac:dyDescent="0.3">
      <c r="A17" s="120" t="s">
        <v>197</v>
      </c>
      <c r="B17" s="124">
        <v>244</v>
      </c>
      <c r="C17" s="124">
        <v>214</v>
      </c>
      <c r="D17" s="5">
        <f>E17+F17</f>
        <v>0</v>
      </c>
      <c r="E17" s="2">
        <v>0</v>
      </c>
      <c r="F17" s="2">
        <v>0</v>
      </c>
      <c r="G17" s="5">
        <f>H17+I17</f>
        <v>0</v>
      </c>
      <c r="H17" s="2">
        <v>0</v>
      </c>
      <c r="I17" s="4">
        <v>0</v>
      </c>
    </row>
    <row r="18" spans="1:9" ht="36" x14ac:dyDescent="0.3">
      <c r="A18" s="120" t="s">
        <v>14</v>
      </c>
      <c r="B18" s="124" t="s">
        <v>5</v>
      </c>
      <c r="C18" s="124">
        <v>220</v>
      </c>
      <c r="D18" s="5">
        <f t="shared" si="2"/>
        <v>0</v>
      </c>
      <c r="E18" s="2">
        <f>E20+E21+E22+E30+E31+E34+E37</f>
        <v>0</v>
      </c>
      <c r="F18" s="2">
        <f>F20+F21+F22+F30+F31+F34+F37</f>
        <v>0</v>
      </c>
      <c r="G18" s="5">
        <f t="shared" ref="G18" si="5">H18+I18</f>
        <v>0</v>
      </c>
      <c r="H18" s="2">
        <f>H20+H21+H22+H30+H31+H34+H37</f>
        <v>0</v>
      </c>
      <c r="I18" s="4">
        <f>I20+I21+I22+I30+I31+I34+I37</f>
        <v>0</v>
      </c>
    </row>
    <row r="19" spans="1:9" ht="18" x14ac:dyDescent="0.3">
      <c r="A19" s="120" t="s">
        <v>9</v>
      </c>
      <c r="B19" s="124"/>
      <c r="C19" s="124"/>
      <c r="D19" s="5"/>
      <c r="E19" s="2"/>
      <c r="F19" s="2"/>
      <c r="G19" s="5"/>
      <c r="H19" s="2"/>
      <c r="I19" s="4"/>
    </row>
    <row r="20" spans="1:9" ht="18" x14ac:dyDescent="0.3">
      <c r="A20" s="120" t="s">
        <v>15</v>
      </c>
      <c r="B20" s="124">
        <v>244</v>
      </c>
      <c r="C20" s="124">
        <v>221</v>
      </c>
      <c r="D20" s="5">
        <f t="shared" si="2"/>
        <v>0</v>
      </c>
      <c r="E20" s="2">
        <v>0</v>
      </c>
      <c r="F20" s="2">
        <v>0</v>
      </c>
      <c r="G20" s="5">
        <f t="shared" ref="G20:G22" si="6">H20+I20</f>
        <v>0</v>
      </c>
      <c r="H20" s="2">
        <v>0</v>
      </c>
      <c r="I20" s="4">
        <v>0</v>
      </c>
    </row>
    <row r="21" spans="1:9" ht="36" x14ac:dyDescent="0.3">
      <c r="A21" s="120" t="s">
        <v>16</v>
      </c>
      <c r="B21" s="124">
        <v>244</v>
      </c>
      <c r="C21" s="124">
        <v>222</v>
      </c>
      <c r="D21" s="5">
        <f t="shared" si="2"/>
        <v>0</v>
      </c>
      <c r="E21" s="2">
        <v>0</v>
      </c>
      <c r="F21" s="2">
        <v>0</v>
      </c>
      <c r="G21" s="5">
        <f t="shared" si="6"/>
        <v>0</v>
      </c>
      <c r="H21" s="2">
        <v>0</v>
      </c>
      <c r="I21" s="4">
        <v>0</v>
      </c>
    </row>
    <row r="22" spans="1:9" ht="36" x14ac:dyDescent="0.3">
      <c r="A22" s="120" t="s">
        <v>17</v>
      </c>
      <c r="B22" s="124" t="s">
        <v>5</v>
      </c>
      <c r="C22" s="124">
        <v>223</v>
      </c>
      <c r="D22" s="5">
        <f t="shared" si="2"/>
        <v>0</v>
      </c>
      <c r="E22" s="2">
        <f t="shared" ref="E22:F22" si="7">E24+E25+E26+E27+E28</f>
        <v>0</v>
      </c>
      <c r="F22" s="2">
        <f t="shared" si="7"/>
        <v>0</v>
      </c>
      <c r="G22" s="5">
        <f t="shared" si="6"/>
        <v>0</v>
      </c>
      <c r="H22" s="2">
        <f t="shared" ref="H22:I22" si="8">H24+H25+H26+H27+H28</f>
        <v>0</v>
      </c>
      <c r="I22" s="4">
        <f t="shared" si="8"/>
        <v>0</v>
      </c>
    </row>
    <row r="23" spans="1:9" ht="18" x14ac:dyDescent="0.3">
      <c r="A23" s="120" t="s">
        <v>6</v>
      </c>
      <c r="B23" s="124"/>
      <c r="C23" s="124"/>
      <c r="D23" s="5"/>
      <c r="E23" s="2"/>
      <c r="F23" s="2"/>
      <c r="G23" s="5"/>
      <c r="H23" s="2"/>
      <c r="I23" s="4"/>
    </row>
    <row r="24" spans="1:9" ht="54" x14ac:dyDescent="0.3">
      <c r="A24" s="120" t="s">
        <v>18</v>
      </c>
      <c r="B24" s="124">
        <v>247</v>
      </c>
      <c r="C24" s="124">
        <v>223</v>
      </c>
      <c r="D24" s="5">
        <f t="shared" si="2"/>
        <v>0</v>
      </c>
      <c r="E24" s="2">
        <v>0</v>
      </c>
      <c r="F24" s="2">
        <v>0</v>
      </c>
      <c r="G24" s="5">
        <f t="shared" ref="G24:G30" si="9">H24+I24</f>
        <v>0</v>
      </c>
      <c r="H24" s="2">
        <v>0</v>
      </c>
      <c r="I24" s="4">
        <v>0</v>
      </c>
    </row>
    <row r="25" spans="1:9" ht="36" x14ac:dyDescent="0.3">
      <c r="A25" s="120" t="s">
        <v>19</v>
      </c>
      <c r="B25" s="124">
        <v>247</v>
      </c>
      <c r="C25" s="124">
        <v>223</v>
      </c>
      <c r="D25" s="5">
        <f t="shared" si="2"/>
        <v>0</v>
      </c>
      <c r="E25" s="2">
        <v>0</v>
      </c>
      <c r="F25" s="2">
        <v>0</v>
      </c>
      <c r="G25" s="5">
        <f t="shared" si="9"/>
        <v>0</v>
      </c>
      <c r="H25" s="2">
        <v>0</v>
      </c>
      <c r="I25" s="4">
        <v>0</v>
      </c>
    </row>
    <row r="26" spans="1:9" ht="65.400000000000006" customHeight="1" x14ac:dyDescent="0.3">
      <c r="A26" s="120" t="s">
        <v>20</v>
      </c>
      <c r="B26" s="124">
        <v>247</v>
      </c>
      <c r="C26" s="124">
        <v>223</v>
      </c>
      <c r="D26" s="5">
        <f t="shared" si="2"/>
        <v>0</v>
      </c>
      <c r="E26" s="2">
        <v>0</v>
      </c>
      <c r="F26" s="2">
        <v>0</v>
      </c>
      <c r="G26" s="5">
        <f t="shared" si="9"/>
        <v>0</v>
      </c>
      <c r="H26" s="2">
        <v>0</v>
      </c>
      <c r="I26" s="4">
        <v>0</v>
      </c>
    </row>
    <row r="27" spans="1:9" ht="72" x14ac:dyDescent="0.3">
      <c r="A27" s="120" t="s">
        <v>21</v>
      </c>
      <c r="B27" s="124">
        <v>244</v>
      </c>
      <c r="C27" s="124">
        <v>223</v>
      </c>
      <c r="D27" s="5">
        <f t="shared" si="2"/>
        <v>0</v>
      </c>
      <c r="E27" s="2">
        <v>0</v>
      </c>
      <c r="F27" s="2">
        <v>0</v>
      </c>
      <c r="G27" s="5">
        <f t="shared" si="9"/>
        <v>0</v>
      </c>
      <c r="H27" s="2">
        <v>0</v>
      </c>
      <c r="I27" s="4">
        <v>0</v>
      </c>
    </row>
    <row r="28" spans="1:9" ht="54" x14ac:dyDescent="0.3">
      <c r="A28" s="120" t="s">
        <v>22</v>
      </c>
      <c r="B28" s="124">
        <v>244</v>
      </c>
      <c r="C28" s="124">
        <v>223</v>
      </c>
      <c r="D28" s="5">
        <f t="shared" si="2"/>
        <v>0</v>
      </c>
      <c r="E28" s="2">
        <v>0</v>
      </c>
      <c r="F28" s="2">
        <v>0</v>
      </c>
      <c r="G28" s="5">
        <f t="shared" si="9"/>
        <v>0</v>
      </c>
      <c r="H28" s="2">
        <v>0</v>
      </c>
      <c r="I28" s="4">
        <v>0</v>
      </c>
    </row>
    <row r="29" spans="1:9" ht="36" x14ac:dyDescent="0.3">
      <c r="A29" s="232" t="s">
        <v>306</v>
      </c>
      <c r="B29" s="233">
        <v>244</v>
      </c>
      <c r="C29" s="233">
        <v>223</v>
      </c>
      <c r="D29" s="5">
        <f t="shared" ref="D29" si="10">E29+F29</f>
        <v>0</v>
      </c>
      <c r="E29" s="2">
        <v>0</v>
      </c>
      <c r="F29" s="2">
        <v>0</v>
      </c>
      <c r="G29" s="5">
        <f t="shared" ref="G29" si="11">H29+I29</f>
        <v>0</v>
      </c>
      <c r="H29" s="2">
        <v>0</v>
      </c>
      <c r="I29" s="4">
        <v>0</v>
      </c>
    </row>
    <row r="30" spans="1:9" ht="162" x14ac:dyDescent="0.3">
      <c r="A30" s="120" t="s">
        <v>23</v>
      </c>
      <c r="B30" s="124">
        <v>244</v>
      </c>
      <c r="C30" s="124">
        <v>224</v>
      </c>
      <c r="D30" s="5">
        <f t="shared" si="2"/>
        <v>0</v>
      </c>
      <c r="E30" s="2">
        <v>0</v>
      </c>
      <c r="F30" s="2">
        <v>0</v>
      </c>
      <c r="G30" s="5">
        <f t="shared" si="9"/>
        <v>0</v>
      </c>
      <c r="H30" s="2">
        <v>0</v>
      </c>
      <c r="I30" s="4">
        <v>0</v>
      </c>
    </row>
    <row r="31" spans="1:9" ht="54" x14ac:dyDescent="0.3">
      <c r="A31" s="120" t="s">
        <v>24</v>
      </c>
      <c r="B31" s="124" t="s">
        <v>5</v>
      </c>
      <c r="C31" s="124">
        <v>225</v>
      </c>
      <c r="D31" s="2">
        <f t="shared" ref="D31:G31" si="12">D32+D33</f>
        <v>0</v>
      </c>
      <c r="E31" s="2">
        <f>E32+E33</f>
        <v>0</v>
      </c>
      <c r="F31" s="2">
        <f t="shared" si="12"/>
        <v>0</v>
      </c>
      <c r="G31" s="2">
        <f t="shared" si="12"/>
        <v>0</v>
      </c>
      <c r="H31" s="2">
        <f>H32+H33</f>
        <v>0</v>
      </c>
      <c r="I31" s="4">
        <f t="shared" ref="I31" si="13">I32+I33</f>
        <v>0</v>
      </c>
    </row>
    <row r="32" spans="1:9" ht="18" x14ac:dyDescent="0.3">
      <c r="A32" s="370" t="s">
        <v>6</v>
      </c>
      <c r="B32" s="124">
        <v>243</v>
      </c>
      <c r="C32" s="124">
        <v>225</v>
      </c>
      <c r="D32" s="5">
        <f t="shared" si="2"/>
        <v>0</v>
      </c>
      <c r="E32" s="2">
        <v>0</v>
      </c>
      <c r="F32" s="2">
        <v>0</v>
      </c>
      <c r="G32" s="5">
        <f t="shared" ref="G32:G45" si="14">H32+I32</f>
        <v>0</v>
      </c>
      <c r="H32" s="2">
        <v>0</v>
      </c>
      <c r="I32" s="4">
        <v>0</v>
      </c>
    </row>
    <row r="33" spans="1:9" ht="18" x14ac:dyDescent="0.3">
      <c r="A33" s="370"/>
      <c r="B33" s="124">
        <v>244</v>
      </c>
      <c r="C33" s="124">
        <v>225</v>
      </c>
      <c r="D33" s="5">
        <f t="shared" si="2"/>
        <v>0</v>
      </c>
      <c r="E33" s="2">
        <v>0</v>
      </c>
      <c r="F33" s="2">
        <v>0</v>
      </c>
      <c r="G33" s="5">
        <f t="shared" si="14"/>
        <v>0</v>
      </c>
      <c r="H33" s="2">
        <v>0</v>
      </c>
      <c r="I33" s="4">
        <v>0</v>
      </c>
    </row>
    <row r="34" spans="1:9" ht="36" x14ac:dyDescent="0.3">
      <c r="A34" s="120" t="s">
        <v>58</v>
      </c>
      <c r="B34" s="124" t="s">
        <v>5</v>
      </c>
      <c r="C34" s="124">
        <v>226</v>
      </c>
      <c r="D34" s="5">
        <f t="shared" si="2"/>
        <v>0</v>
      </c>
      <c r="E34" s="2">
        <f>E35+E36</f>
        <v>0</v>
      </c>
      <c r="F34" s="2">
        <f>F35+F36</f>
        <v>0</v>
      </c>
      <c r="G34" s="5">
        <f t="shared" si="14"/>
        <v>0</v>
      </c>
      <c r="H34" s="2">
        <f>H35+H36</f>
        <v>0</v>
      </c>
      <c r="I34" s="4">
        <f>I35+I36</f>
        <v>0</v>
      </c>
    </row>
    <row r="35" spans="1:9" ht="18" x14ac:dyDescent="0.3">
      <c r="A35" s="370" t="s">
        <v>6</v>
      </c>
      <c r="B35" s="124">
        <v>243</v>
      </c>
      <c r="C35" s="124">
        <v>226</v>
      </c>
      <c r="D35" s="5">
        <f t="shared" si="2"/>
        <v>0</v>
      </c>
      <c r="E35" s="2">
        <v>0</v>
      </c>
      <c r="F35" s="2">
        <v>0</v>
      </c>
      <c r="G35" s="5">
        <f t="shared" si="14"/>
        <v>0</v>
      </c>
      <c r="H35" s="2">
        <v>0</v>
      </c>
      <c r="I35" s="4">
        <v>0</v>
      </c>
    </row>
    <row r="36" spans="1:9" ht="18" x14ac:dyDescent="0.3">
      <c r="A36" s="370"/>
      <c r="B36" s="124">
        <v>244</v>
      </c>
      <c r="C36" s="124">
        <v>226</v>
      </c>
      <c r="D36" s="5">
        <f t="shared" si="2"/>
        <v>0</v>
      </c>
      <c r="E36" s="2">
        <v>0</v>
      </c>
      <c r="F36" s="2">
        <v>0</v>
      </c>
      <c r="G36" s="5">
        <f t="shared" si="14"/>
        <v>0</v>
      </c>
      <c r="H36" s="2">
        <v>0</v>
      </c>
      <c r="I36" s="4">
        <v>0</v>
      </c>
    </row>
    <row r="37" spans="1:9" ht="18" x14ac:dyDescent="0.3">
      <c r="A37" s="120" t="s">
        <v>25</v>
      </c>
      <c r="B37" s="124">
        <v>244</v>
      </c>
      <c r="C37" s="124">
        <v>227</v>
      </c>
      <c r="D37" s="5">
        <f t="shared" si="2"/>
        <v>0</v>
      </c>
      <c r="E37" s="2">
        <v>0</v>
      </c>
      <c r="F37" s="2">
        <v>0</v>
      </c>
      <c r="G37" s="5">
        <f t="shared" si="14"/>
        <v>0</v>
      </c>
      <c r="H37" s="2">
        <v>0</v>
      </c>
      <c r="I37" s="4">
        <v>0</v>
      </c>
    </row>
    <row r="38" spans="1:9" ht="54" x14ac:dyDescent="0.3">
      <c r="A38" s="193" t="s">
        <v>289</v>
      </c>
      <c r="B38" s="194" t="s">
        <v>115</v>
      </c>
      <c r="C38" s="194">
        <v>228</v>
      </c>
      <c r="D38" s="5">
        <f>E38+F38</f>
        <v>0</v>
      </c>
      <c r="E38" s="2">
        <v>0</v>
      </c>
      <c r="F38" s="2">
        <v>0</v>
      </c>
      <c r="G38" s="5">
        <f>H38+I38</f>
        <v>0</v>
      </c>
      <c r="H38" s="2">
        <v>0</v>
      </c>
      <c r="I38" s="4">
        <v>0</v>
      </c>
    </row>
    <row r="39" spans="1:9" ht="18" x14ac:dyDescent="0.3">
      <c r="A39" s="371" t="s">
        <v>6</v>
      </c>
      <c r="B39" s="341">
        <v>243</v>
      </c>
      <c r="C39" s="341">
        <v>228</v>
      </c>
      <c r="D39" s="5">
        <f>E39+F39</f>
        <v>0</v>
      </c>
      <c r="E39" s="2">
        <v>0</v>
      </c>
      <c r="F39" s="2">
        <v>0</v>
      </c>
      <c r="G39" s="5">
        <f>H39+I39</f>
        <v>0</v>
      </c>
      <c r="H39" s="2">
        <v>0</v>
      </c>
      <c r="I39" s="4">
        <v>0</v>
      </c>
    </row>
    <row r="40" spans="1:9" ht="18" x14ac:dyDescent="0.3">
      <c r="A40" s="372"/>
      <c r="B40" s="341">
        <v>244</v>
      </c>
      <c r="C40" s="341">
        <v>228</v>
      </c>
      <c r="D40" s="5">
        <f>E40+F40</f>
        <v>0</v>
      </c>
      <c r="E40" s="2">
        <v>0</v>
      </c>
      <c r="F40" s="2">
        <v>0</v>
      </c>
      <c r="G40" s="5">
        <f>H40+I40</f>
        <v>0</v>
      </c>
      <c r="H40" s="2">
        <v>0</v>
      </c>
      <c r="I40" s="4">
        <v>0</v>
      </c>
    </row>
    <row r="41" spans="1:9" ht="18" x14ac:dyDescent="0.3">
      <c r="A41" s="120" t="s">
        <v>30</v>
      </c>
      <c r="B41" s="124" t="s">
        <v>5</v>
      </c>
      <c r="C41" s="124">
        <v>290</v>
      </c>
      <c r="D41" s="5">
        <f t="shared" si="2"/>
        <v>0</v>
      </c>
      <c r="E41" s="2">
        <f>E43+E44</f>
        <v>0</v>
      </c>
      <c r="F41" s="2">
        <f>F43+F44</f>
        <v>0</v>
      </c>
      <c r="G41" s="5">
        <f t="shared" si="14"/>
        <v>0</v>
      </c>
      <c r="H41" s="2">
        <f>H43+H44</f>
        <v>0</v>
      </c>
      <c r="I41" s="4">
        <f>I43+I44</f>
        <v>0</v>
      </c>
    </row>
    <row r="42" spans="1:9" ht="18" x14ac:dyDescent="0.3">
      <c r="A42" s="120" t="s">
        <v>9</v>
      </c>
      <c r="B42" s="124"/>
      <c r="C42" s="124"/>
      <c r="D42" s="5">
        <f t="shared" si="2"/>
        <v>0</v>
      </c>
      <c r="E42" s="2"/>
      <c r="F42" s="2"/>
      <c r="G42" s="5">
        <f t="shared" si="14"/>
        <v>0</v>
      </c>
      <c r="H42" s="2"/>
      <c r="I42" s="4"/>
    </row>
    <row r="43" spans="1:9" ht="54" x14ac:dyDescent="0.3">
      <c r="A43" s="120" t="s">
        <v>34</v>
      </c>
      <c r="B43" s="124">
        <v>244</v>
      </c>
      <c r="C43" s="124">
        <v>296</v>
      </c>
      <c r="D43" s="5">
        <f t="shared" si="2"/>
        <v>0</v>
      </c>
      <c r="E43" s="2">
        <v>0</v>
      </c>
      <c r="F43" s="2">
        <v>0</v>
      </c>
      <c r="G43" s="5">
        <f t="shared" si="14"/>
        <v>0</v>
      </c>
      <c r="H43" s="2">
        <v>0</v>
      </c>
      <c r="I43" s="4">
        <v>0</v>
      </c>
    </row>
    <row r="44" spans="1:9" ht="54" x14ac:dyDescent="0.3">
      <c r="A44" s="120" t="s">
        <v>35</v>
      </c>
      <c r="B44" s="124">
        <v>244</v>
      </c>
      <c r="C44" s="124">
        <v>297</v>
      </c>
      <c r="D44" s="5">
        <f t="shared" si="2"/>
        <v>0</v>
      </c>
      <c r="E44" s="2">
        <v>0</v>
      </c>
      <c r="F44" s="2">
        <v>0</v>
      </c>
      <c r="G44" s="5">
        <f t="shared" si="14"/>
        <v>0</v>
      </c>
      <c r="H44" s="2">
        <v>0</v>
      </c>
      <c r="I44" s="4">
        <v>0</v>
      </c>
    </row>
    <row r="45" spans="1:9" ht="54" x14ac:dyDescent="0.3">
      <c r="A45" s="120" t="s">
        <v>59</v>
      </c>
      <c r="B45" s="124" t="s">
        <v>5</v>
      </c>
      <c r="C45" s="124">
        <v>300</v>
      </c>
      <c r="D45" s="5">
        <f t="shared" si="2"/>
        <v>0</v>
      </c>
      <c r="E45" s="2">
        <f>E47+E49+E48</f>
        <v>0</v>
      </c>
      <c r="F45" s="2">
        <f>F47+F49+F48</f>
        <v>0</v>
      </c>
      <c r="G45" s="5">
        <f t="shared" si="14"/>
        <v>0</v>
      </c>
      <c r="H45" s="2">
        <f>H47+H49+H48</f>
        <v>0</v>
      </c>
      <c r="I45" s="4">
        <f>I47+I49+I48</f>
        <v>0</v>
      </c>
    </row>
    <row r="46" spans="1:9" ht="18" x14ac:dyDescent="0.3">
      <c r="A46" s="120" t="s">
        <v>9</v>
      </c>
      <c r="B46" s="124"/>
      <c r="C46" s="124"/>
      <c r="D46" s="5"/>
      <c r="E46" s="2"/>
      <c r="F46" s="2"/>
      <c r="G46" s="5"/>
      <c r="H46" s="2"/>
      <c r="I46" s="4"/>
    </row>
    <row r="47" spans="1:9" ht="51.6" customHeight="1" x14ac:dyDescent="0.3">
      <c r="A47" s="120" t="s">
        <v>36</v>
      </c>
      <c r="B47" s="124">
        <v>244</v>
      </c>
      <c r="C47" s="124">
        <v>310</v>
      </c>
      <c r="D47" s="5">
        <f t="shared" si="2"/>
        <v>0</v>
      </c>
      <c r="E47" s="2">
        <v>0</v>
      </c>
      <c r="F47" s="2">
        <v>0</v>
      </c>
      <c r="G47" s="5">
        <f t="shared" ref="G47:G49" si="15">H47+I47</f>
        <v>0</v>
      </c>
      <c r="H47" s="2">
        <v>0</v>
      </c>
      <c r="I47" s="4">
        <v>0</v>
      </c>
    </row>
    <row r="48" spans="1:9" ht="72" x14ac:dyDescent="0.3">
      <c r="A48" s="120" t="s">
        <v>68</v>
      </c>
      <c r="B48" s="124">
        <v>244</v>
      </c>
      <c r="C48" s="124">
        <v>320</v>
      </c>
      <c r="D48" s="5">
        <f t="shared" si="2"/>
        <v>0</v>
      </c>
      <c r="E48" s="2">
        <v>0</v>
      </c>
      <c r="F48" s="2">
        <v>0</v>
      </c>
      <c r="G48" s="5">
        <f t="shared" si="15"/>
        <v>0</v>
      </c>
      <c r="H48" s="2">
        <v>0</v>
      </c>
      <c r="I48" s="4">
        <v>0</v>
      </c>
    </row>
    <row r="49" spans="1:9" ht="72" x14ac:dyDescent="0.3">
      <c r="A49" s="120" t="s">
        <v>60</v>
      </c>
      <c r="B49" s="124" t="s">
        <v>5</v>
      </c>
      <c r="C49" s="124">
        <v>340</v>
      </c>
      <c r="D49" s="5">
        <f t="shared" si="2"/>
        <v>0</v>
      </c>
      <c r="E49" s="2">
        <f>E51+E52+E53+E54+E55+E56+E58</f>
        <v>0</v>
      </c>
      <c r="F49" s="2">
        <f>F51+F52+F53+F54+F55+F56+F58</f>
        <v>0</v>
      </c>
      <c r="G49" s="5">
        <f t="shared" si="15"/>
        <v>0</v>
      </c>
      <c r="H49" s="2">
        <f>H51+H52+H53+H54+H55+H56+H58</f>
        <v>0</v>
      </c>
      <c r="I49" s="4">
        <f>I51+I52+I53+I54+I55+I56+I58</f>
        <v>0</v>
      </c>
    </row>
    <row r="50" spans="1:9" ht="18" x14ac:dyDescent="0.3">
      <c r="A50" s="120" t="s">
        <v>6</v>
      </c>
      <c r="B50" s="124"/>
      <c r="C50" s="124"/>
      <c r="D50" s="5"/>
      <c r="E50" s="2"/>
      <c r="F50" s="2"/>
      <c r="G50" s="5"/>
      <c r="H50" s="2"/>
      <c r="I50" s="4"/>
    </row>
    <row r="51" spans="1:9" ht="126" x14ac:dyDescent="0.3">
      <c r="A51" s="120" t="s">
        <v>37</v>
      </c>
      <c r="B51" s="124">
        <v>244</v>
      </c>
      <c r="C51" s="124">
        <v>341</v>
      </c>
      <c r="D51" s="5">
        <f t="shared" ref="D51:D58" si="16">E51+F51</f>
        <v>0</v>
      </c>
      <c r="E51" s="2">
        <v>0</v>
      </c>
      <c r="F51" s="2">
        <v>0</v>
      </c>
      <c r="G51" s="5">
        <f t="shared" ref="G51:G58" si="17">H51+I51</f>
        <v>0</v>
      </c>
      <c r="H51" s="2">
        <v>0</v>
      </c>
      <c r="I51" s="4">
        <v>0</v>
      </c>
    </row>
    <row r="52" spans="1:9" ht="54" x14ac:dyDescent="0.3">
      <c r="A52" s="120" t="s">
        <v>38</v>
      </c>
      <c r="B52" s="124">
        <v>244</v>
      </c>
      <c r="C52" s="124">
        <v>342</v>
      </c>
      <c r="D52" s="5">
        <f t="shared" si="16"/>
        <v>0</v>
      </c>
      <c r="E52" s="2">
        <v>0</v>
      </c>
      <c r="F52" s="2">
        <v>0</v>
      </c>
      <c r="G52" s="5">
        <f t="shared" si="17"/>
        <v>0</v>
      </c>
      <c r="H52" s="2">
        <v>0</v>
      </c>
      <c r="I52" s="4">
        <v>0</v>
      </c>
    </row>
    <row r="53" spans="1:9" ht="72" x14ac:dyDescent="0.3">
      <c r="A53" s="120" t="s">
        <v>39</v>
      </c>
      <c r="B53" s="124">
        <v>244</v>
      </c>
      <c r="C53" s="124">
        <v>343</v>
      </c>
      <c r="D53" s="5">
        <f t="shared" si="16"/>
        <v>0</v>
      </c>
      <c r="E53" s="2">
        <v>0</v>
      </c>
      <c r="F53" s="2">
        <v>0</v>
      </c>
      <c r="G53" s="5">
        <f t="shared" si="17"/>
        <v>0</v>
      </c>
      <c r="H53" s="2">
        <v>0</v>
      </c>
      <c r="I53" s="4">
        <v>0</v>
      </c>
    </row>
    <row r="54" spans="1:9" ht="72" x14ac:dyDescent="0.3">
      <c r="A54" s="120" t="s">
        <v>40</v>
      </c>
      <c r="B54" s="124">
        <v>244</v>
      </c>
      <c r="C54" s="124">
        <v>344</v>
      </c>
      <c r="D54" s="5">
        <f t="shared" si="16"/>
        <v>0</v>
      </c>
      <c r="E54" s="2">
        <v>0</v>
      </c>
      <c r="F54" s="2">
        <v>0</v>
      </c>
      <c r="G54" s="5">
        <f t="shared" si="17"/>
        <v>0</v>
      </c>
      <c r="H54" s="2">
        <v>0</v>
      </c>
      <c r="I54" s="4">
        <v>0</v>
      </c>
    </row>
    <row r="55" spans="1:9" ht="54" x14ac:dyDescent="0.3">
      <c r="A55" s="120" t="s">
        <v>41</v>
      </c>
      <c r="B55" s="124">
        <v>244</v>
      </c>
      <c r="C55" s="124">
        <v>345</v>
      </c>
      <c r="D55" s="5">
        <f t="shared" si="16"/>
        <v>0</v>
      </c>
      <c r="E55" s="2">
        <v>0</v>
      </c>
      <c r="F55" s="2">
        <v>0</v>
      </c>
      <c r="G55" s="5">
        <f t="shared" si="17"/>
        <v>0</v>
      </c>
      <c r="H55" s="2">
        <v>0</v>
      </c>
      <c r="I55" s="4">
        <v>0</v>
      </c>
    </row>
    <row r="56" spans="1:9" ht="72" x14ac:dyDescent="0.3">
      <c r="A56" s="120" t="s">
        <v>42</v>
      </c>
      <c r="B56" s="124">
        <v>244</v>
      </c>
      <c r="C56" s="124">
        <v>346</v>
      </c>
      <c r="D56" s="5">
        <f t="shared" si="16"/>
        <v>0</v>
      </c>
      <c r="E56" s="2">
        <v>0</v>
      </c>
      <c r="F56" s="2">
        <v>0</v>
      </c>
      <c r="G56" s="5">
        <f t="shared" si="17"/>
        <v>0</v>
      </c>
      <c r="H56" s="2">
        <v>0</v>
      </c>
      <c r="I56" s="4">
        <v>0</v>
      </c>
    </row>
    <row r="57" spans="1:9" ht="108" x14ac:dyDescent="0.3">
      <c r="A57" s="193" t="s">
        <v>286</v>
      </c>
      <c r="B57" s="194">
        <v>244</v>
      </c>
      <c r="C57" s="194">
        <v>347</v>
      </c>
      <c r="D57" s="5">
        <f>E57+F57</f>
        <v>0</v>
      </c>
      <c r="E57" s="2">
        <v>0</v>
      </c>
      <c r="F57" s="2">
        <v>0</v>
      </c>
      <c r="G57" s="5">
        <f>H57+I57</f>
        <v>0</v>
      </c>
      <c r="H57" s="2">
        <v>0</v>
      </c>
      <c r="I57" s="4">
        <v>0</v>
      </c>
    </row>
    <row r="58" spans="1:9" ht="108" x14ac:dyDescent="0.3">
      <c r="A58" s="120" t="s">
        <v>43</v>
      </c>
      <c r="B58" s="124">
        <v>244</v>
      </c>
      <c r="C58" s="124">
        <v>349</v>
      </c>
      <c r="D58" s="5">
        <f t="shared" si="16"/>
        <v>0</v>
      </c>
      <c r="E58" s="2">
        <v>0</v>
      </c>
      <c r="F58" s="2">
        <v>0</v>
      </c>
      <c r="G58" s="5">
        <f t="shared" si="17"/>
        <v>0</v>
      </c>
      <c r="H58" s="2">
        <v>0</v>
      </c>
      <c r="I58" s="4">
        <v>0</v>
      </c>
    </row>
    <row r="59" spans="1:9" ht="32.4" customHeight="1" x14ac:dyDescent="0.3">
      <c r="A59" s="464" t="s">
        <v>198</v>
      </c>
      <c r="B59" s="465"/>
      <c r="C59" s="465"/>
      <c r="D59" s="465"/>
      <c r="E59" s="465"/>
      <c r="F59" s="465"/>
      <c r="G59" s="465"/>
      <c r="H59" s="465"/>
      <c r="I59" s="466"/>
    </row>
    <row r="60" spans="1:9" ht="18" x14ac:dyDescent="0.3">
      <c r="A60" s="120" t="s">
        <v>8</v>
      </c>
      <c r="B60" s="124" t="s">
        <v>5</v>
      </c>
      <c r="C60" s="124">
        <v>200</v>
      </c>
      <c r="D60" s="5">
        <f t="shared" ref="D60" si="18">E60+F60</f>
        <v>0</v>
      </c>
      <c r="E60" s="2">
        <f>E62+E65+E89</f>
        <v>0</v>
      </c>
      <c r="F60" s="2">
        <f>F62+F65+F89</f>
        <v>0</v>
      </c>
      <c r="G60" s="5">
        <f t="shared" ref="G60" si="19">H60+I60</f>
        <v>0</v>
      </c>
      <c r="H60" s="2">
        <f>H62+H65+H89</f>
        <v>0</v>
      </c>
      <c r="I60" s="4">
        <f>I62+I65+I89</f>
        <v>0</v>
      </c>
    </row>
    <row r="61" spans="1:9" ht="18" x14ac:dyDescent="0.3">
      <c r="A61" s="120" t="s">
        <v>9</v>
      </c>
      <c r="B61" s="124"/>
      <c r="C61" s="124"/>
      <c r="D61" s="5"/>
      <c r="E61" s="2"/>
      <c r="F61" s="2"/>
      <c r="G61" s="5"/>
      <c r="H61" s="2"/>
      <c r="I61" s="4"/>
    </row>
    <row r="62" spans="1:9" ht="72" x14ac:dyDescent="0.3">
      <c r="A62" s="120" t="s">
        <v>10</v>
      </c>
      <c r="B62" s="124" t="s">
        <v>5</v>
      </c>
      <c r="C62" s="124">
        <v>210</v>
      </c>
      <c r="D62" s="5">
        <f t="shared" ref="D62" si="20">E62+F62</f>
        <v>0</v>
      </c>
      <c r="E62" s="2">
        <f>E64</f>
        <v>0</v>
      </c>
      <c r="F62" s="2">
        <f>F64</f>
        <v>0</v>
      </c>
      <c r="G62" s="5">
        <f t="shared" ref="G62" si="21">H62+I62</f>
        <v>0</v>
      </c>
      <c r="H62" s="2">
        <f>H64</f>
        <v>0</v>
      </c>
      <c r="I62" s="4">
        <f>I64</f>
        <v>0</v>
      </c>
    </row>
    <row r="63" spans="1:9" ht="18" x14ac:dyDescent="0.3">
      <c r="A63" s="120" t="s">
        <v>9</v>
      </c>
      <c r="B63" s="124"/>
      <c r="C63" s="124"/>
      <c r="D63" s="5"/>
      <c r="E63" s="2"/>
      <c r="F63" s="2"/>
      <c r="G63" s="5"/>
      <c r="H63" s="2"/>
      <c r="I63" s="4"/>
    </row>
    <row r="64" spans="1:9" ht="72" x14ac:dyDescent="0.3">
      <c r="A64" s="120" t="s">
        <v>197</v>
      </c>
      <c r="B64" s="124">
        <v>244</v>
      </c>
      <c r="C64" s="124">
        <v>214</v>
      </c>
      <c r="D64" s="5">
        <f>E64+F64</f>
        <v>0</v>
      </c>
      <c r="E64" s="2">
        <v>0</v>
      </c>
      <c r="F64" s="2">
        <v>0</v>
      </c>
      <c r="G64" s="5">
        <f>H64+I64</f>
        <v>0</v>
      </c>
      <c r="H64" s="2">
        <v>0</v>
      </c>
      <c r="I64" s="4">
        <v>0</v>
      </c>
    </row>
    <row r="65" spans="1:9" ht="36" x14ac:dyDescent="0.3">
      <c r="A65" s="120" t="s">
        <v>14</v>
      </c>
      <c r="B65" s="124" t="s">
        <v>5</v>
      </c>
      <c r="C65" s="124">
        <v>220</v>
      </c>
      <c r="D65" s="5">
        <f t="shared" ref="D65" si="22">E65+F65</f>
        <v>0</v>
      </c>
      <c r="E65" s="2">
        <f>E67+E68+E69+E77+E78+E81+E84</f>
        <v>0</v>
      </c>
      <c r="F65" s="2">
        <f>F67+F68+F69+F77+F78+F81+F84</f>
        <v>0</v>
      </c>
      <c r="G65" s="5">
        <f t="shared" ref="G65" si="23">H65+I65</f>
        <v>0</v>
      </c>
      <c r="H65" s="2">
        <f>H67+H68+H69+H77+H78+H81+H84</f>
        <v>0</v>
      </c>
      <c r="I65" s="4">
        <f>I67+I68+I69+I77+I78+I81+I84</f>
        <v>0</v>
      </c>
    </row>
    <row r="66" spans="1:9" ht="18" x14ac:dyDescent="0.3">
      <c r="A66" s="120" t="s">
        <v>9</v>
      </c>
      <c r="B66" s="124"/>
      <c r="C66" s="124"/>
      <c r="D66" s="5"/>
      <c r="E66" s="2"/>
      <c r="F66" s="2"/>
      <c r="G66" s="5"/>
      <c r="H66" s="2"/>
      <c r="I66" s="4"/>
    </row>
    <row r="67" spans="1:9" ht="18" x14ac:dyDescent="0.3">
      <c r="A67" s="120" t="s">
        <v>15</v>
      </c>
      <c r="B67" s="124">
        <v>244</v>
      </c>
      <c r="C67" s="124">
        <v>221</v>
      </c>
      <c r="D67" s="5">
        <f t="shared" ref="D67:D69" si="24">E67+F67</f>
        <v>0</v>
      </c>
      <c r="E67" s="2">
        <v>0</v>
      </c>
      <c r="F67" s="2">
        <v>0</v>
      </c>
      <c r="G67" s="5">
        <f t="shared" ref="G67:G69" si="25">H67+I67</f>
        <v>0</v>
      </c>
      <c r="H67" s="2">
        <v>0</v>
      </c>
      <c r="I67" s="4">
        <v>0</v>
      </c>
    </row>
    <row r="68" spans="1:9" ht="36" x14ac:dyDescent="0.3">
      <c r="A68" s="120" t="s">
        <v>16</v>
      </c>
      <c r="B68" s="124">
        <v>244</v>
      </c>
      <c r="C68" s="124">
        <v>222</v>
      </c>
      <c r="D68" s="5">
        <f t="shared" si="24"/>
        <v>0</v>
      </c>
      <c r="E68" s="2">
        <v>0</v>
      </c>
      <c r="F68" s="2"/>
      <c r="G68" s="5">
        <f t="shared" si="25"/>
        <v>0</v>
      </c>
      <c r="H68" s="2">
        <v>0</v>
      </c>
      <c r="I68" s="4">
        <v>0</v>
      </c>
    </row>
    <row r="69" spans="1:9" ht="36" x14ac:dyDescent="0.3">
      <c r="A69" s="120" t="s">
        <v>17</v>
      </c>
      <c r="B69" s="124" t="s">
        <v>5</v>
      </c>
      <c r="C69" s="124">
        <v>223</v>
      </c>
      <c r="D69" s="5">
        <f t="shared" si="24"/>
        <v>0</v>
      </c>
      <c r="E69" s="2">
        <f t="shared" ref="E69:F69" si="26">E71+E72+E73+E74+E75</f>
        <v>0</v>
      </c>
      <c r="F69" s="2">
        <f t="shared" si="26"/>
        <v>0</v>
      </c>
      <c r="G69" s="5">
        <f t="shared" si="25"/>
        <v>0</v>
      </c>
      <c r="H69" s="2">
        <f t="shared" ref="H69:I69" si="27">H71+H72+H73+H74+H75</f>
        <v>0</v>
      </c>
      <c r="I69" s="4">
        <f t="shared" si="27"/>
        <v>0</v>
      </c>
    </row>
    <row r="70" spans="1:9" ht="18" x14ac:dyDescent="0.3">
      <c r="A70" s="120" t="s">
        <v>6</v>
      </c>
      <c r="B70" s="124"/>
      <c r="C70" s="124"/>
      <c r="D70" s="5"/>
      <c r="E70" s="2"/>
      <c r="F70" s="2"/>
      <c r="G70" s="5"/>
      <c r="H70" s="2"/>
      <c r="I70" s="4"/>
    </row>
    <row r="71" spans="1:9" ht="54" x14ac:dyDescent="0.3">
      <c r="A71" s="120" t="s">
        <v>18</v>
      </c>
      <c r="B71" s="124">
        <v>247</v>
      </c>
      <c r="C71" s="124">
        <v>223</v>
      </c>
      <c r="D71" s="5">
        <f t="shared" ref="D71:D77" si="28">E71+F71</f>
        <v>0</v>
      </c>
      <c r="E71" s="2">
        <v>0</v>
      </c>
      <c r="F71" s="2">
        <v>0</v>
      </c>
      <c r="G71" s="5">
        <f t="shared" ref="G71:G77" si="29">H71+I71</f>
        <v>0</v>
      </c>
      <c r="H71" s="2">
        <v>0</v>
      </c>
      <c r="I71" s="4">
        <v>0</v>
      </c>
    </row>
    <row r="72" spans="1:9" ht="36" x14ac:dyDescent="0.3">
      <c r="A72" s="120" t="s">
        <v>19</v>
      </c>
      <c r="B72" s="124">
        <v>247</v>
      </c>
      <c r="C72" s="124">
        <v>223</v>
      </c>
      <c r="D72" s="5">
        <f t="shared" si="28"/>
        <v>0</v>
      </c>
      <c r="E72" s="2">
        <v>0</v>
      </c>
      <c r="F72" s="2">
        <v>0</v>
      </c>
      <c r="G72" s="5">
        <f t="shared" si="29"/>
        <v>0</v>
      </c>
      <c r="H72" s="2">
        <v>0</v>
      </c>
      <c r="I72" s="4">
        <v>0</v>
      </c>
    </row>
    <row r="73" spans="1:9" ht="54" x14ac:dyDescent="0.3">
      <c r="A73" s="120" t="s">
        <v>20</v>
      </c>
      <c r="B73" s="124">
        <v>247</v>
      </c>
      <c r="C73" s="124">
        <v>223</v>
      </c>
      <c r="D73" s="5">
        <f t="shared" si="28"/>
        <v>0</v>
      </c>
      <c r="E73" s="2">
        <v>0</v>
      </c>
      <c r="F73" s="2">
        <v>0</v>
      </c>
      <c r="G73" s="5">
        <f t="shared" si="29"/>
        <v>0</v>
      </c>
      <c r="H73" s="2">
        <v>0</v>
      </c>
      <c r="I73" s="4">
        <v>0</v>
      </c>
    </row>
    <row r="74" spans="1:9" ht="72" x14ac:dyDescent="0.3">
      <c r="A74" s="120" t="s">
        <v>21</v>
      </c>
      <c r="B74" s="124">
        <v>244</v>
      </c>
      <c r="C74" s="124">
        <v>223</v>
      </c>
      <c r="D74" s="5">
        <f t="shared" si="28"/>
        <v>0</v>
      </c>
      <c r="E74" s="2">
        <v>0</v>
      </c>
      <c r="F74" s="2">
        <v>0</v>
      </c>
      <c r="G74" s="5">
        <f t="shared" si="29"/>
        <v>0</v>
      </c>
      <c r="H74" s="2">
        <v>0</v>
      </c>
      <c r="I74" s="4">
        <v>0</v>
      </c>
    </row>
    <row r="75" spans="1:9" ht="54" x14ac:dyDescent="0.3">
      <c r="A75" s="120" t="s">
        <v>22</v>
      </c>
      <c r="B75" s="124">
        <v>244</v>
      </c>
      <c r="C75" s="124">
        <v>223</v>
      </c>
      <c r="D75" s="5">
        <f t="shared" si="28"/>
        <v>0</v>
      </c>
      <c r="E75" s="2">
        <v>0</v>
      </c>
      <c r="F75" s="2">
        <v>0</v>
      </c>
      <c r="G75" s="5">
        <f t="shared" si="29"/>
        <v>0</v>
      </c>
      <c r="H75" s="2">
        <v>0</v>
      </c>
      <c r="I75" s="4">
        <v>0</v>
      </c>
    </row>
    <row r="76" spans="1:9" ht="36" x14ac:dyDescent="0.3">
      <c r="A76" s="232" t="s">
        <v>306</v>
      </c>
      <c r="B76" s="233">
        <v>244</v>
      </c>
      <c r="C76" s="233">
        <v>223</v>
      </c>
      <c r="D76" s="5">
        <f t="shared" ref="D76" si="30">E76+F76</f>
        <v>0</v>
      </c>
      <c r="E76" s="2">
        <v>0</v>
      </c>
      <c r="F76" s="2">
        <v>0</v>
      </c>
      <c r="G76" s="5">
        <f t="shared" ref="G76" si="31">H76+I76</f>
        <v>0</v>
      </c>
      <c r="H76" s="2">
        <v>0</v>
      </c>
      <c r="I76" s="4">
        <v>0</v>
      </c>
    </row>
    <row r="77" spans="1:9" ht="162" x14ac:dyDescent="0.3">
      <c r="A77" s="120" t="s">
        <v>23</v>
      </c>
      <c r="B77" s="124">
        <v>244</v>
      </c>
      <c r="C77" s="124">
        <v>224</v>
      </c>
      <c r="D77" s="5">
        <f t="shared" si="28"/>
        <v>0</v>
      </c>
      <c r="E77" s="2">
        <v>0</v>
      </c>
      <c r="F77" s="2">
        <v>0</v>
      </c>
      <c r="G77" s="5">
        <f t="shared" si="29"/>
        <v>0</v>
      </c>
      <c r="H77" s="2">
        <v>0</v>
      </c>
      <c r="I77" s="4">
        <v>0</v>
      </c>
    </row>
    <row r="78" spans="1:9" ht="54" x14ac:dyDescent="0.3">
      <c r="A78" s="120" t="s">
        <v>24</v>
      </c>
      <c r="B78" s="124" t="s">
        <v>5</v>
      </c>
      <c r="C78" s="124">
        <v>225</v>
      </c>
      <c r="D78" s="2">
        <f t="shared" ref="D78" si="32">D79+D80</f>
        <v>0</v>
      </c>
      <c r="E78" s="2">
        <f>E79+E80</f>
        <v>0</v>
      </c>
      <c r="F78" s="2">
        <f t="shared" ref="F78:G78" si="33">F79+F80</f>
        <v>0</v>
      </c>
      <c r="G78" s="2">
        <f t="shared" si="33"/>
        <v>0</v>
      </c>
      <c r="H78" s="2">
        <f>H79+H80</f>
        <v>0</v>
      </c>
      <c r="I78" s="4">
        <f t="shared" ref="I78" si="34">I79+I80</f>
        <v>0</v>
      </c>
    </row>
    <row r="79" spans="1:9" ht="18" x14ac:dyDescent="0.3">
      <c r="A79" s="370" t="s">
        <v>6</v>
      </c>
      <c r="B79" s="124">
        <v>243</v>
      </c>
      <c r="C79" s="124">
        <v>225</v>
      </c>
      <c r="D79" s="5">
        <f t="shared" ref="D79:D93" si="35">E79+F79</f>
        <v>0</v>
      </c>
      <c r="E79" s="2">
        <v>0</v>
      </c>
      <c r="F79" s="2">
        <v>0</v>
      </c>
      <c r="G79" s="5">
        <f t="shared" ref="G79:G93" si="36">H79+I79</f>
        <v>0</v>
      </c>
      <c r="H79" s="2">
        <v>0</v>
      </c>
      <c r="I79" s="4">
        <v>0</v>
      </c>
    </row>
    <row r="80" spans="1:9" ht="18" x14ac:dyDescent="0.3">
      <c r="A80" s="370"/>
      <c r="B80" s="124">
        <v>244</v>
      </c>
      <c r="C80" s="124">
        <v>225</v>
      </c>
      <c r="D80" s="5">
        <f t="shared" si="35"/>
        <v>0</v>
      </c>
      <c r="E80" s="2">
        <v>0</v>
      </c>
      <c r="F80" s="2">
        <v>0</v>
      </c>
      <c r="G80" s="5">
        <f t="shared" si="36"/>
        <v>0</v>
      </c>
      <c r="H80" s="2">
        <v>0</v>
      </c>
      <c r="I80" s="4"/>
    </row>
    <row r="81" spans="1:9" ht="36" x14ac:dyDescent="0.3">
      <c r="A81" s="120" t="s">
        <v>58</v>
      </c>
      <c r="B81" s="124" t="s">
        <v>5</v>
      </c>
      <c r="C81" s="124">
        <v>226</v>
      </c>
      <c r="D81" s="5">
        <f t="shared" si="35"/>
        <v>0</v>
      </c>
      <c r="E81" s="2">
        <f>E82+E83</f>
        <v>0</v>
      </c>
      <c r="F81" s="2">
        <f>F82+F83</f>
        <v>0</v>
      </c>
      <c r="G81" s="5">
        <f t="shared" si="36"/>
        <v>0</v>
      </c>
      <c r="H81" s="2">
        <f>H82+H83</f>
        <v>0</v>
      </c>
      <c r="I81" s="4">
        <f>I82+I83</f>
        <v>0</v>
      </c>
    </row>
    <row r="82" spans="1:9" ht="18" x14ac:dyDescent="0.3">
      <c r="A82" s="370" t="s">
        <v>6</v>
      </c>
      <c r="B82" s="124">
        <v>243</v>
      </c>
      <c r="C82" s="124">
        <v>226</v>
      </c>
      <c r="D82" s="5">
        <f t="shared" si="35"/>
        <v>0</v>
      </c>
      <c r="E82" s="2">
        <v>0</v>
      </c>
      <c r="F82" s="2">
        <v>0</v>
      </c>
      <c r="G82" s="5">
        <f t="shared" si="36"/>
        <v>0</v>
      </c>
      <c r="H82" s="2">
        <v>0</v>
      </c>
      <c r="I82" s="4">
        <v>0</v>
      </c>
    </row>
    <row r="83" spans="1:9" ht="18" x14ac:dyDescent="0.3">
      <c r="A83" s="370"/>
      <c r="B83" s="124">
        <v>244</v>
      </c>
      <c r="C83" s="124">
        <v>226</v>
      </c>
      <c r="D83" s="5">
        <f t="shared" si="35"/>
        <v>0</v>
      </c>
      <c r="E83" s="2">
        <v>0</v>
      </c>
      <c r="F83" s="2">
        <v>0</v>
      </c>
      <c r="G83" s="5">
        <f t="shared" si="36"/>
        <v>0</v>
      </c>
      <c r="H83" s="2">
        <v>0</v>
      </c>
      <c r="I83" s="4">
        <v>0</v>
      </c>
    </row>
    <row r="84" spans="1:9" ht="18" x14ac:dyDescent="0.3">
      <c r="A84" s="120" t="s">
        <v>25</v>
      </c>
      <c r="B84" s="124">
        <v>244</v>
      </c>
      <c r="C84" s="124">
        <v>227</v>
      </c>
      <c r="D84" s="5">
        <f t="shared" si="35"/>
        <v>0</v>
      </c>
      <c r="E84" s="2">
        <v>0</v>
      </c>
      <c r="F84" s="2">
        <v>0</v>
      </c>
      <c r="G84" s="5">
        <f t="shared" si="36"/>
        <v>0</v>
      </c>
      <c r="H84" s="2">
        <v>0</v>
      </c>
      <c r="I84" s="4">
        <v>0</v>
      </c>
    </row>
    <row r="85" spans="1:9" ht="54" x14ac:dyDescent="0.3">
      <c r="A85" s="304" t="s">
        <v>289</v>
      </c>
      <c r="B85" s="305" t="s">
        <v>115</v>
      </c>
      <c r="C85" s="305">
        <v>228</v>
      </c>
      <c r="D85" s="5">
        <f>E85+F85</f>
        <v>0</v>
      </c>
      <c r="E85" s="2">
        <v>0</v>
      </c>
      <c r="F85" s="2">
        <v>0</v>
      </c>
      <c r="G85" s="5">
        <f>H85+I85</f>
        <v>0</v>
      </c>
      <c r="H85" s="2">
        <v>0</v>
      </c>
      <c r="I85" s="4">
        <v>0</v>
      </c>
    </row>
    <row r="86" spans="1:9" ht="18" x14ac:dyDescent="0.3">
      <c r="A86" s="371" t="s">
        <v>6</v>
      </c>
      <c r="B86" s="341">
        <v>243</v>
      </c>
      <c r="C86" s="341">
        <v>228</v>
      </c>
      <c r="D86" s="5">
        <f>E86+F86</f>
        <v>0</v>
      </c>
      <c r="E86" s="2">
        <v>0</v>
      </c>
      <c r="F86" s="2">
        <v>0</v>
      </c>
      <c r="G86" s="5">
        <f>H86+I86</f>
        <v>0</v>
      </c>
      <c r="H86" s="2">
        <v>0</v>
      </c>
      <c r="I86" s="4">
        <v>0</v>
      </c>
    </row>
    <row r="87" spans="1:9" ht="18" x14ac:dyDescent="0.3">
      <c r="A87" s="372"/>
      <c r="B87" s="341">
        <v>244</v>
      </c>
      <c r="C87" s="341">
        <v>228</v>
      </c>
      <c r="D87" s="5">
        <f>E87+F87</f>
        <v>0</v>
      </c>
      <c r="E87" s="2">
        <v>0</v>
      </c>
      <c r="F87" s="2">
        <v>0</v>
      </c>
      <c r="G87" s="5">
        <f>H87+I87</f>
        <v>0</v>
      </c>
      <c r="H87" s="2">
        <v>0</v>
      </c>
      <c r="I87" s="4">
        <v>0</v>
      </c>
    </row>
    <row r="88" spans="1:9" ht="126" x14ac:dyDescent="0.3">
      <c r="A88" s="193" t="s">
        <v>342</v>
      </c>
      <c r="B88" s="194">
        <v>244</v>
      </c>
      <c r="C88" s="194">
        <v>229</v>
      </c>
      <c r="D88" s="5">
        <f>E88+F88</f>
        <v>0</v>
      </c>
      <c r="E88" s="2">
        <v>0</v>
      </c>
      <c r="F88" s="2">
        <v>0</v>
      </c>
      <c r="G88" s="5">
        <f>H88+I88</f>
        <v>0</v>
      </c>
      <c r="H88" s="2">
        <v>0</v>
      </c>
      <c r="I88" s="4">
        <v>0</v>
      </c>
    </row>
    <row r="89" spans="1:9" ht="18" x14ac:dyDescent="0.3">
      <c r="A89" s="120" t="s">
        <v>30</v>
      </c>
      <c r="B89" s="124" t="s">
        <v>5</v>
      </c>
      <c r="C89" s="124">
        <v>290</v>
      </c>
      <c r="D89" s="5">
        <f t="shared" si="35"/>
        <v>0</v>
      </c>
      <c r="E89" s="2">
        <f>E91+E92</f>
        <v>0</v>
      </c>
      <c r="F89" s="2">
        <f>F91+F92</f>
        <v>0</v>
      </c>
      <c r="G89" s="5">
        <f t="shared" si="36"/>
        <v>0</v>
      </c>
      <c r="H89" s="2">
        <f>H91+H92</f>
        <v>0</v>
      </c>
      <c r="I89" s="4">
        <f>I91+I92</f>
        <v>0</v>
      </c>
    </row>
    <row r="90" spans="1:9" ht="18" x14ac:dyDescent="0.3">
      <c r="A90" s="120" t="s">
        <v>9</v>
      </c>
      <c r="B90" s="124"/>
      <c r="C90" s="124"/>
      <c r="D90" s="5">
        <f t="shared" si="35"/>
        <v>0</v>
      </c>
      <c r="E90" s="2"/>
      <c r="F90" s="2"/>
      <c r="G90" s="5">
        <f t="shared" si="36"/>
        <v>0</v>
      </c>
      <c r="H90" s="2"/>
      <c r="I90" s="4"/>
    </row>
    <row r="91" spans="1:9" ht="54" x14ac:dyDescent="0.3">
      <c r="A91" s="120" t="s">
        <v>34</v>
      </c>
      <c r="B91" s="124">
        <v>244</v>
      </c>
      <c r="C91" s="124">
        <v>296</v>
      </c>
      <c r="D91" s="5">
        <f t="shared" si="35"/>
        <v>0</v>
      </c>
      <c r="E91" s="2">
        <v>0</v>
      </c>
      <c r="F91" s="2">
        <v>0</v>
      </c>
      <c r="G91" s="5">
        <f t="shared" si="36"/>
        <v>0</v>
      </c>
      <c r="H91" s="2">
        <v>0</v>
      </c>
      <c r="I91" s="4">
        <v>0</v>
      </c>
    </row>
    <row r="92" spans="1:9" ht="54" x14ac:dyDescent="0.3">
      <c r="A92" s="120" t="s">
        <v>35</v>
      </c>
      <c r="B92" s="124">
        <v>244</v>
      </c>
      <c r="C92" s="124">
        <v>297</v>
      </c>
      <c r="D92" s="5">
        <f t="shared" si="35"/>
        <v>0</v>
      </c>
      <c r="E92" s="2">
        <v>0</v>
      </c>
      <c r="F92" s="2">
        <v>0</v>
      </c>
      <c r="G92" s="5">
        <f t="shared" si="36"/>
        <v>0</v>
      </c>
      <c r="H92" s="2">
        <v>0</v>
      </c>
      <c r="I92" s="4">
        <v>0</v>
      </c>
    </row>
    <row r="93" spans="1:9" ht="54" x14ac:dyDescent="0.3">
      <c r="A93" s="120" t="s">
        <v>59</v>
      </c>
      <c r="B93" s="124" t="s">
        <v>5</v>
      </c>
      <c r="C93" s="124">
        <v>300</v>
      </c>
      <c r="D93" s="5">
        <f t="shared" si="35"/>
        <v>0</v>
      </c>
      <c r="E93" s="2">
        <f>E95+E97+E96</f>
        <v>0</v>
      </c>
      <c r="F93" s="2">
        <f>F95+F97+F96</f>
        <v>0</v>
      </c>
      <c r="G93" s="5">
        <f t="shared" si="36"/>
        <v>0</v>
      </c>
      <c r="H93" s="2">
        <f>H95+H97+H96</f>
        <v>0</v>
      </c>
      <c r="I93" s="4">
        <f>I95+I97+I96</f>
        <v>0</v>
      </c>
    </row>
    <row r="94" spans="1:9" ht="18" x14ac:dyDescent="0.3">
      <c r="A94" s="120" t="s">
        <v>9</v>
      </c>
      <c r="B94" s="124"/>
      <c r="C94" s="124"/>
      <c r="D94" s="5"/>
      <c r="E94" s="2"/>
      <c r="F94" s="2"/>
      <c r="G94" s="5"/>
      <c r="H94" s="2"/>
      <c r="I94" s="4"/>
    </row>
    <row r="95" spans="1:9" ht="54" x14ac:dyDescent="0.3">
      <c r="A95" s="120" t="s">
        <v>36</v>
      </c>
      <c r="B95" s="124">
        <v>244</v>
      </c>
      <c r="C95" s="124">
        <v>310</v>
      </c>
      <c r="D95" s="5">
        <f t="shared" ref="D95:D97" si="37">E95+F95</f>
        <v>0</v>
      </c>
      <c r="E95" s="2">
        <v>0</v>
      </c>
      <c r="F95" s="2">
        <v>0</v>
      </c>
      <c r="G95" s="5">
        <f t="shared" ref="G95:G97" si="38">H95+I95</f>
        <v>0</v>
      </c>
      <c r="H95" s="2">
        <v>0</v>
      </c>
      <c r="I95" s="4">
        <v>0</v>
      </c>
    </row>
    <row r="96" spans="1:9" ht="72" x14ac:dyDescent="0.3">
      <c r="A96" s="120" t="s">
        <v>68</v>
      </c>
      <c r="B96" s="124">
        <v>244</v>
      </c>
      <c r="C96" s="124">
        <v>320</v>
      </c>
      <c r="D96" s="5">
        <f t="shared" si="37"/>
        <v>0</v>
      </c>
      <c r="E96" s="2">
        <v>0</v>
      </c>
      <c r="F96" s="2">
        <v>0</v>
      </c>
      <c r="G96" s="5">
        <f t="shared" si="38"/>
        <v>0</v>
      </c>
      <c r="H96" s="2">
        <v>0</v>
      </c>
      <c r="I96" s="4">
        <v>0</v>
      </c>
    </row>
    <row r="97" spans="1:9" ht="72" x14ac:dyDescent="0.3">
      <c r="A97" s="120" t="s">
        <v>60</v>
      </c>
      <c r="B97" s="124" t="s">
        <v>5</v>
      </c>
      <c r="C97" s="124">
        <v>340</v>
      </c>
      <c r="D97" s="5">
        <f t="shared" si="37"/>
        <v>0</v>
      </c>
      <c r="E97" s="2">
        <f>E99+E100+E101+E102+E103+E104+E106</f>
        <v>0</v>
      </c>
      <c r="F97" s="2">
        <f>F99+F100+F101+F102+F103+F104+F106</f>
        <v>0</v>
      </c>
      <c r="G97" s="5">
        <f t="shared" si="38"/>
        <v>0</v>
      </c>
      <c r="H97" s="2">
        <f>H99+H100+H101+H102+H103+H104+H106</f>
        <v>0</v>
      </c>
      <c r="I97" s="4">
        <f>I99+I100+I101+I102+I103+I104+I106</f>
        <v>0</v>
      </c>
    </row>
    <row r="98" spans="1:9" ht="18" x14ac:dyDescent="0.3">
      <c r="A98" s="120" t="s">
        <v>6</v>
      </c>
      <c r="B98" s="124"/>
      <c r="C98" s="124"/>
      <c r="D98" s="5"/>
      <c r="E98" s="2"/>
      <c r="F98" s="2"/>
      <c r="G98" s="5"/>
      <c r="H98" s="2"/>
      <c r="I98" s="4"/>
    </row>
    <row r="99" spans="1:9" ht="126" x14ac:dyDescent="0.3">
      <c r="A99" s="120" t="s">
        <v>37</v>
      </c>
      <c r="B99" s="124">
        <v>244</v>
      </c>
      <c r="C99" s="124">
        <v>341</v>
      </c>
      <c r="D99" s="5">
        <f t="shared" ref="D99:D106" si="39">E99+F99</f>
        <v>0</v>
      </c>
      <c r="E99" s="2">
        <v>0</v>
      </c>
      <c r="F99" s="2">
        <v>0</v>
      </c>
      <c r="G99" s="5">
        <f t="shared" ref="G99:G106" si="40">H99+I99</f>
        <v>0</v>
      </c>
      <c r="H99" s="2">
        <v>0</v>
      </c>
      <c r="I99" s="4">
        <v>0</v>
      </c>
    </row>
    <row r="100" spans="1:9" ht="54" x14ac:dyDescent="0.3">
      <c r="A100" s="120" t="s">
        <v>38</v>
      </c>
      <c r="B100" s="124">
        <v>244</v>
      </c>
      <c r="C100" s="124">
        <v>342</v>
      </c>
      <c r="D100" s="5">
        <f t="shared" si="39"/>
        <v>0</v>
      </c>
      <c r="E100" s="2">
        <v>0</v>
      </c>
      <c r="F100" s="2">
        <v>0</v>
      </c>
      <c r="G100" s="5">
        <f t="shared" si="40"/>
        <v>0</v>
      </c>
      <c r="H100" s="2">
        <v>0</v>
      </c>
      <c r="I100" s="4">
        <v>0</v>
      </c>
    </row>
    <row r="101" spans="1:9" ht="72" x14ac:dyDescent="0.3">
      <c r="A101" s="120" t="s">
        <v>39</v>
      </c>
      <c r="B101" s="124">
        <v>244</v>
      </c>
      <c r="C101" s="124">
        <v>343</v>
      </c>
      <c r="D101" s="5">
        <f t="shared" si="39"/>
        <v>0</v>
      </c>
      <c r="E101" s="2">
        <v>0</v>
      </c>
      <c r="F101" s="2">
        <v>0</v>
      </c>
      <c r="G101" s="5">
        <f t="shared" si="40"/>
        <v>0</v>
      </c>
      <c r="H101" s="2">
        <v>0</v>
      </c>
      <c r="I101" s="4">
        <v>0</v>
      </c>
    </row>
    <row r="102" spans="1:9" ht="72" x14ac:dyDescent="0.3">
      <c r="A102" s="120" t="s">
        <v>40</v>
      </c>
      <c r="B102" s="124">
        <v>244</v>
      </c>
      <c r="C102" s="124">
        <v>344</v>
      </c>
      <c r="D102" s="5">
        <f t="shared" si="39"/>
        <v>0</v>
      </c>
      <c r="E102" s="2">
        <v>0</v>
      </c>
      <c r="F102" s="2">
        <v>0</v>
      </c>
      <c r="G102" s="5">
        <f t="shared" si="40"/>
        <v>0</v>
      </c>
      <c r="H102" s="2">
        <v>0</v>
      </c>
      <c r="I102" s="4">
        <v>0</v>
      </c>
    </row>
    <row r="103" spans="1:9" ht="54" x14ac:dyDescent="0.3">
      <c r="A103" s="120" t="s">
        <v>41</v>
      </c>
      <c r="B103" s="124">
        <v>244</v>
      </c>
      <c r="C103" s="124">
        <v>345</v>
      </c>
      <c r="D103" s="5">
        <f t="shared" si="39"/>
        <v>0</v>
      </c>
      <c r="E103" s="2">
        <v>0</v>
      </c>
      <c r="F103" s="2">
        <v>0</v>
      </c>
      <c r="G103" s="5">
        <f t="shared" si="40"/>
        <v>0</v>
      </c>
      <c r="H103" s="2">
        <v>0</v>
      </c>
      <c r="I103" s="4">
        <v>0</v>
      </c>
    </row>
    <row r="104" spans="1:9" ht="72" x14ac:dyDescent="0.3">
      <c r="A104" s="120" t="s">
        <v>42</v>
      </c>
      <c r="B104" s="124">
        <v>244</v>
      </c>
      <c r="C104" s="124">
        <v>346</v>
      </c>
      <c r="D104" s="5">
        <f t="shared" si="39"/>
        <v>0</v>
      </c>
      <c r="E104" s="2">
        <v>0</v>
      </c>
      <c r="F104" s="2">
        <v>0</v>
      </c>
      <c r="G104" s="5">
        <f t="shared" si="40"/>
        <v>0</v>
      </c>
      <c r="H104" s="2">
        <v>0</v>
      </c>
      <c r="I104" s="4">
        <v>0</v>
      </c>
    </row>
    <row r="105" spans="1:9" ht="108" x14ac:dyDescent="0.3">
      <c r="A105" s="195" t="s">
        <v>286</v>
      </c>
      <c r="B105" s="179">
        <v>244</v>
      </c>
      <c r="C105" s="179">
        <v>347</v>
      </c>
      <c r="D105" s="180">
        <f>E105+F105</f>
        <v>0</v>
      </c>
      <c r="E105" s="181">
        <v>0</v>
      </c>
      <c r="F105" s="181">
        <v>0</v>
      </c>
      <c r="G105" s="180">
        <f>H105+I105</f>
        <v>0</v>
      </c>
      <c r="H105" s="181">
        <v>0</v>
      </c>
      <c r="I105" s="182">
        <v>0</v>
      </c>
    </row>
    <row r="106" spans="1:9" ht="108.6" thickBot="1" x14ac:dyDescent="0.35">
      <c r="A106" s="32" t="s">
        <v>43</v>
      </c>
      <c r="B106" s="33">
        <v>244</v>
      </c>
      <c r="C106" s="33">
        <v>349</v>
      </c>
      <c r="D106" s="34">
        <f t="shared" si="39"/>
        <v>0</v>
      </c>
      <c r="E106" s="35">
        <v>0</v>
      </c>
      <c r="F106" s="35">
        <v>0</v>
      </c>
      <c r="G106" s="34">
        <f t="shared" si="40"/>
        <v>0</v>
      </c>
      <c r="H106" s="35">
        <v>0</v>
      </c>
      <c r="I106" s="104">
        <v>0</v>
      </c>
    </row>
    <row r="107" spans="1:9" ht="36" x14ac:dyDescent="0.35">
      <c r="A107" s="29" t="s">
        <v>52</v>
      </c>
      <c r="B107" s="373"/>
      <c r="C107" s="373"/>
      <c r="D107" s="10"/>
      <c r="E107" s="373" t="s">
        <v>268</v>
      </c>
      <c r="F107" s="373"/>
    </row>
    <row r="108" spans="1:9" ht="18" x14ac:dyDescent="0.35">
      <c r="A108" s="29"/>
      <c r="B108" s="380" t="s">
        <v>53</v>
      </c>
      <c r="C108" s="380"/>
      <c r="D108" s="10"/>
      <c r="E108" s="380" t="s">
        <v>54</v>
      </c>
      <c r="F108" s="380"/>
    </row>
    <row r="109" spans="1:9" ht="18" x14ac:dyDescent="0.35">
      <c r="A109" s="29"/>
      <c r="B109" s="10"/>
      <c r="C109" s="10"/>
      <c r="D109" s="10"/>
      <c r="E109" s="10"/>
      <c r="F109" s="10"/>
    </row>
    <row r="110" spans="1:9" ht="36" x14ac:dyDescent="0.35">
      <c r="A110" s="29" t="s">
        <v>55</v>
      </c>
      <c r="B110" s="373"/>
      <c r="C110" s="373"/>
      <c r="D110" s="10"/>
      <c r="E110" s="373" t="s">
        <v>267</v>
      </c>
      <c r="F110" s="373"/>
    </row>
    <row r="111" spans="1:9" ht="18" x14ac:dyDescent="0.35">
      <c r="A111" s="29"/>
      <c r="B111" s="380" t="s">
        <v>53</v>
      </c>
      <c r="C111" s="380"/>
      <c r="D111" s="10"/>
      <c r="E111" s="380" t="s">
        <v>54</v>
      </c>
      <c r="F111" s="380"/>
    </row>
    <row r="112" spans="1:9" ht="18" x14ac:dyDescent="0.35">
      <c r="A112" s="29"/>
      <c r="B112" s="121"/>
      <c r="C112" s="121"/>
      <c r="D112" s="10"/>
      <c r="E112" s="121"/>
      <c r="F112" s="121"/>
    </row>
    <row r="113" spans="1:6" ht="18" x14ac:dyDescent="0.35">
      <c r="A113" s="29" t="s">
        <v>56</v>
      </c>
      <c r="B113" s="373"/>
      <c r="C113" s="373"/>
      <c r="D113" s="10"/>
      <c r="E113" s="373" t="s">
        <v>267</v>
      </c>
      <c r="F113" s="373"/>
    </row>
    <row r="114" spans="1:6" ht="18" x14ac:dyDescent="0.35">
      <c r="A114" s="29"/>
      <c r="B114" s="380" t="s">
        <v>53</v>
      </c>
      <c r="C114" s="380"/>
      <c r="D114" s="10"/>
      <c r="E114" s="380" t="s">
        <v>54</v>
      </c>
      <c r="F114" s="380"/>
    </row>
    <row r="115" spans="1:6" ht="18" x14ac:dyDescent="0.35">
      <c r="A115" s="29" t="s">
        <v>57</v>
      </c>
      <c r="B115" s="10"/>
      <c r="C115" s="10"/>
      <c r="D115" s="10"/>
      <c r="E115" s="10"/>
      <c r="F115" s="10"/>
    </row>
    <row r="116" spans="1:6" ht="18" x14ac:dyDescent="0.35">
      <c r="A116" s="381" t="s">
        <v>44</v>
      </c>
      <c r="B116" s="381"/>
      <c r="C116" s="10"/>
      <c r="D116" s="10"/>
      <c r="E116" s="10"/>
      <c r="F116" s="10"/>
    </row>
  </sheetData>
  <mergeCells count="32">
    <mergeCell ref="A1:I1"/>
    <mergeCell ref="A2:I2"/>
    <mergeCell ref="A5:A7"/>
    <mergeCell ref="B5:B7"/>
    <mergeCell ref="C5:C7"/>
    <mergeCell ref="D5:D7"/>
    <mergeCell ref="E5:F5"/>
    <mergeCell ref="G5:G7"/>
    <mergeCell ref="H5:I5"/>
    <mergeCell ref="B108:C108"/>
    <mergeCell ref="E108:F108"/>
    <mergeCell ref="H6:I6"/>
    <mergeCell ref="E6:F6"/>
    <mergeCell ref="A12:I12"/>
    <mergeCell ref="A32:A33"/>
    <mergeCell ref="A35:A36"/>
    <mergeCell ref="A59:I59"/>
    <mergeCell ref="A79:A80"/>
    <mergeCell ref="A82:A83"/>
    <mergeCell ref="B107:C107"/>
    <mergeCell ref="E107:F107"/>
    <mergeCell ref="A39:A40"/>
    <mergeCell ref="A86:A87"/>
    <mergeCell ref="B114:C114"/>
    <mergeCell ref="E114:F114"/>
    <mergeCell ref="A116:B116"/>
    <mergeCell ref="B110:C110"/>
    <mergeCell ref="E110:F110"/>
    <mergeCell ref="B111:C111"/>
    <mergeCell ref="E111:F111"/>
    <mergeCell ref="B113:C113"/>
    <mergeCell ref="E113:F113"/>
  </mergeCells>
  <pageMargins left="1.3779527559055118" right="0.39370078740157483" top="0.98425196850393704" bottom="0.78740157480314965" header="0.31496062992125984" footer="0.31496062992125984"/>
  <pageSetup paperSize="9" scale="75" firstPageNumber="12" orientation="landscape" useFirstPageNumber="1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85"/>
  <sheetViews>
    <sheetView zoomScaleNormal="100" workbookViewId="0">
      <selection activeCell="J128" sqref="J128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7" width="16.44140625" style="7" customWidth="1"/>
    <col min="8" max="9" width="8.88671875" style="7" customWidth="1"/>
    <col min="10" max="16384" width="8.88671875" style="7"/>
  </cols>
  <sheetData>
    <row r="1" spans="1:7" ht="18" x14ac:dyDescent="0.3">
      <c r="A1" s="6"/>
      <c r="E1" s="401"/>
      <c r="F1" s="401"/>
      <c r="G1" s="401"/>
    </row>
    <row r="2" spans="1:7" ht="40.049999999999997" customHeight="1" x14ac:dyDescent="0.3">
      <c r="A2" s="402" t="s">
        <v>311</v>
      </c>
      <c r="B2" s="402"/>
      <c r="C2" s="402"/>
      <c r="D2" s="402"/>
      <c r="E2" s="402"/>
      <c r="F2" s="402"/>
      <c r="G2" s="402"/>
    </row>
    <row r="3" spans="1:7" ht="17.399999999999999" x14ac:dyDescent="0.3">
      <c r="A3" s="59"/>
      <c r="B3" s="59"/>
      <c r="C3" s="59"/>
      <c r="D3" s="59"/>
      <c r="E3" s="59"/>
      <c r="F3" s="59"/>
      <c r="G3" s="59"/>
    </row>
    <row r="4" spans="1:7" ht="35.549999999999997" customHeight="1" x14ac:dyDescent="0.3">
      <c r="A4" s="402" t="s">
        <v>312</v>
      </c>
      <c r="B4" s="402"/>
      <c r="C4" s="402"/>
      <c r="D4" s="402"/>
      <c r="E4" s="402"/>
      <c r="F4" s="402"/>
      <c r="G4" s="402"/>
    </row>
    <row r="5" spans="1:7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7" ht="17.399999999999999" x14ac:dyDescent="0.3">
      <c r="A6" s="55"/>
    </row>
    <row r="7" spans="1:7" ht="18" x14ac:dyDescent="0.35">
      <c r="A7" s="9" t="s">
        <v>250</v>
      </c>
      <c r="B7" s="10">
        <v>120</v>
      </c>
    </row>
    <row r="8" spans="1:7" ht="15" x14ac:dyDescent="0.3">
      <c r="A8" s="11"/>
    </row>
    <row r="9" spans="1:7" ht="79.8" customHeight="1" x14ac:dyDescent="0.3">
      <c r="A9" s="58" t="s">
        <v>84</v>
      </c>
      <c r="B9" s="396" t="s">
        <v>164</v>
      </c>
      <c r="C9" s="397"/>
      <c r="D9" s="396" t="s">
        <v>165</v>
      </c>
      <c r="E9" s="397"/>
      <c r="F9" s="396" t="s">
        <v>92</v>
      </c>
      <c r="G9" s="397"/>
    </row>
    <row r="10" spans="1:7" ht="18" x14ac:dyDescent="0.3">
      <c r="A10" s="58">
        <v>1</v>
      </c>
      <c r="B10" s="396">
        <v>2</v>
      </c>
      <c r="C10" s="397"/>
      <c r="D10" s="396">
        <v>3</v>
      </c>
      <c r="E10" s="397"/>
      <c r="F10" s="396">
        <v>4</v>
      </c>
      <c r="G10" s="397"/>
    </row>
    <row r="11" spans="1:7" ht="36" x14ac:dyDescent="0.3">
      <c r="A11" s="13" t="s">
        <v>167</v>
      </c>
      <c r="B11" s="396"/>
      <c r="C11" s="397"/>
      <c r="D11" s="396"/>
      <c r="E11" s="397"/>
      <c r="F11" s="399">
        <f>B11*D11</f>
        <v>0</v>
      </c>
      <c r="G11" s="400"/>
    </row>
    <row r="12" spans="1:7" ht="18" x14ac:dyDescent="0.3">
      <c r="A12" s="13" t="s">
        <v>118</v>
      </c>
      <c r="B12" s="396"/>
      <c r="C12" s="397"/>
      <c r="D12" s="396"/>
      <c r="E12" s="397"/>
      <c r="F12" s="396"/>
      <c r="G12" s="397"/>
    </row>
    <row r="13" spans="1:7" ht="17.399999999999999" x14ac:dyDescent="0.3">
      <c r="A13" s="55"/>
    </row>
    <row r="14" spans="1:7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7" ht="17.399999999999999" x14ac:dyDescent="0.3">
      <c r="A15" s="59"/>
      <c r="B15" s="59"/>
      <c r="C15" s="59"/>
      <c r="D15" s="59"/>
      <c r="E15" s="59"/>
      <c r="F15" s="59"/>
      <c r="G15" s="59"/>
    </row>
    <row r="16" spans="1:7" ht="18" x14ac:dyDescent="0.35">
      <c r="A16" s="9" t="s">
        <v>250</v>
      </c>
      <c r="B16" s="10">
        <v>130</v>
      </c>
    </row>
    <row r="17" spans="1:7" ht="15" x14ac:dyDescent="0.3">
      <c r="A17" s="11"/>
    </row>
    <row r="18" spans="1:7" ht="55.95" customHeight="1" x14ac:dyDescent="0.3">
      <c r="A18" s="58" t="s">
        <v>84</v>
      </c>
      <c r="B18" s="396" t="s">
        <v>170</v>
      </c>
      <c r="C18" s="397"/>
      <c r="D18" s="396" t="s">
        <v>171</v>
      </c>
      <c r="E18" s="397"/>
      <c r="F18" s="396" t="s">
        <v>262</v>
      </c>
      <c r="G18" s="397"/>
    </row>
    <row r="19" spans="1:7" ht="18" x14ac:dyDescent="0.3">
      <c r="A19" s="58">
        <v>1</v>
      </c>
      <c r="B19" s="396">
        <v>2</v>
      </c>
      <c r="C19" s="397"/>
      <c r="D19" s="396">
        <v>3</v>
      </c>
      <c r="E19" s="397"/>
      <c r="F19" s="396">
        <v>4</v>
      </c>
      <c r="G19" s="397"/>
    </row>
    <row r="20" spans="1:7" ht="108" x14ac:dyDescent="0.3">
      <c r="A20" s="13" t="s">
        <v>168</v>
      </c>
      <c r="B20" s="396" t="s">
        <v>115</v>
      </c>
      <c r="C20" s="397"/>
      <c r="D20" s="396" t="s">
        <v>115</v>
      </c>
      <c r="E20" s="397"/>
      <c r="F20" s="399">
        <v>5236541.54</v>
      </c>
      <c r="G20" s="400"/>
    </row>
    <row r="21" spans="1:7" ht="17.399999999999999" x14ac:dyDescent="0.3">
      <c r="A21" s="55"/>
    </row>
    <row r="22" spans="1:7" ht="18" x14ac:dyDescent="0.35">
      <c r="A22" s="9" t="s">
        <v>250</v>
      </c>
      <c r="B22" s="10">
        <v>130</v>
      </c>
    </row>
    <row r="23" spans="1:7" ht="15" x14ac:dyDescent="0.3">
      <c r="A23" s="11"/>
    </row>
    <row r="24" spans="1:7" ht="41.4" customHeight="1" x14ac:dyDescent="0.3">
      <c r="A24" s="58" t="s">
        <v>84</v>
      </c>
      <c r="B24" s="396" t="s">
        <v>170</v>
      </c>
      <c r="C24" s="397"/>
      <c r="D24" s="396" t="s">
        <v>171</v>
      </c>
      <c r="E24" s="397"/>
      <c r="F24" s="396" t="s">
        <v>92</v>
      </c>
      <c r="G24" s="397"/>
    </row>
    <row r="25" spans="1:7" ht="18" x14ac:dyDescent="0.3">
      <c r="A25" s="58">
        <v>1</v>
      </c>
      <c r="B25" s="396">
        <v>2</v>
      </c>
      <c r="C25" s="397"/>
      <c r="D25" s="396">
        <v>3</v>
      </c>
      <c r="E25" s="397"/>
      <c r="F25" s="396">
        <v>4</v>
      </c>
      <c r="G25" s="397"/>
    </row>
    <row r="26" spans="1:7" ht="72" x14ac:dyDescent="0.3">
      <c r="A26" s="13" t="s">
        <v>162</v>
      </c>
      <c r="B26" s="396"/>
      <c r="C26" s="397"/>
      <c r="D26" s="396"/>
      <c r="E26" s="397"/>
      <c r="F26" s="399">
        <f>B26*D26</f>
        <v>0</v>
      </c>
      <c r="G26" s="400"/>
    </row>
    <row r="27" spans="1:7" ht="17.399999999999999" x14ac:dyDescent="0.3">
      <c r="A27" s="55"/>
    </row>
    <row r="28" spans="1:7" ht="18" x14ac:dyDescent="0.35">
      <c r="A28" s="9" t="s">
        <v>250</v>
      </c>
      <c r="B28" s="10">
        <v>150</v>
      </c>
    </row>
    <row r="29" spans="1:7" ht="15" x14ac:dyDescent="0.3">
      <c r="A29" s="11"/>
    </row>
    <row r="30" spans="1:7" ht="42.6" customHeight="1" x14ac:dyDescent="0.3">
      <c r="A30" s="58" t="s">
        <v>84</v>
      </c>
      <c r="B30" s="396" t="s">
        <v>170</v>
      </c>
      <c r="C30" s="397"/>
      <c r="D30" s="396" t="s">
        <v>171</v>
      </c>
      <c r="E30" s="397"/>
      <c r="F30" s="396" t="s">
        <v>180</v>
      </c>
      <c r="G30" s="397"/>
    </row>
    <row r="31" spans="1:7" ht="18" x14ac:dyDescent="0.3">
      <c r="A31" s="58">
        <v>1</v>
      </c>
      <c r="B31" s="396">
        <v>2</v>
      </c>
      <c r="C31" s="397"/>
      <c r="D31" s="396">
        <v>3</v>
      </c>
      <c r="E31" s="397"/>
      <c r="F31" s="396">
        <v>4</v>
      </c>
      <c r="G31" s="397"/>
    </row>
    <row r="32" spans="1:7" ht="90" x14ac:dyDescent="0.3">
      <c r="A32" s="13" t="s">
        <v>263</v>
      </c>
      <c r="B32" s="396" t="s">
        <v>115</v>
      </c>
      <c r="C32" s="397"/>
      <c r="D32" s="396" t="s">
        <v>115</v>
      </c>
      <c r="E32" s="397"/>
      <c r="F32" s="399">
        <v>0</v>
      </c>
      <c r="G32" s="400"/>
    </row>
    <row r="33" spans="1:7" ht="17.399999999999999" x14ac:dyDescent="0.3">
      <c r="A33" s="55"/>
    </row>
    <row r="34" spans="1:7" ht="17.399999999999999" customHeight="1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55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v>0</v>
      </c>
      <c r="E40" s="407"/>
      <c r="F40" s="407"/>
      <c r="G40" s="400"/>
    </row>
    <row r="41" spans="1:7" ht="17.399999999999999" x14ac:dyDescent="0.3">
      <c r="A41" s="55"/>
    </row>
    <row r="42" spans="1:7" ht="17.399999999999999" customHeight="1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59"/>
      <c r="B43" s="59"/>
      <c r="C43" s="59"/>
      <c r="D43" s="59"/>
      <c r="E43" s="59"/>
      <c r="F43" s="59"/>
      <c r="G43" s="59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58" t="s">
        <v>84</v>
      </c>
      <c r="B46" s="396" t="s">
        <v>170</v>
      </c>
      <c r="C46" s="397"/>
      <c r="D46" s="396" t="s">
        <v>171</v>
      </c>
      <c r="E46" s="397"/>
      <c r="F46" s="396" t="s">
        <v>180</v>
      </c>
      <c r="G46" s="397"/>
    </row>
    <row r="47" spans="1:7" ht="18" x14ac:dyDescent="0.3">
      <c r="A47" s="58">
        <v>1</v>
      </c>
      <c r="B47" s="396">
        <v>2</v>
      </c>
      <c r="C47" s="397"/>
      <c r="D47" s="396">
        <v>3</v>
      </c>
      <c r="E47" s="397"/>
      <c r="F47" s="396">
        <v>4</v>
      </c>
      <c r="G47" s="397"/>
    </row>
    <row r="48" spans="1:7" ht="36" x14ac:dyDescent="0.3">
      <c r="A48" s="13" t="s">
        <v>264</v>
      </c>
      <c r="B48" s="396" t="s">
        <v>115</v>
      </c>
      <c r="C48" s="397"/>
      <c r="D48" s="396" t="s">
        <v>115</v>
      </c>
      <c r="E48" s="397"/>
      <c r="F48" s="399">
        <v>0</v>
      </c>
      <c r="G48" s="400"/>
    </row>
    <row r="49" spans="1:7" ht="17.399999999999999" x14ac:dyDescent="0.3">
      <c r="A49" s="55"/>
    </row>
    <row r="50" spans="1:7" ht="17.399999999999999" customHeight="1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55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58" t="s">
        <v>84</v>
      </c>
      <c r="B54" s="396" t="s">
        <v>170</v>
      </c>
      <c r="C54" s="397"/>
      <c r="D54" s="396" t="s">
        <v>171</v>
      </c>
      <c r="E54" s="397"/>
      <c r="F54" s="396" t="s">
        <v>169</v>
      </c>
      <c r="G54" s="397"/>
    </row>
    <row r="55" spans="1:7" ht="18" x14ac:dyDescent="0.3">
      <c r="A55" s="58">
        <v>1</v>
      </c>
      <c r="B55" s="396">
        <v>2</v>
      </c>
      <c r="C55" s="397"/>
      <c r="D55" s="396">
        <v>3</v>
      </c>
      <c r="E55" s="397"/>
      <c r="F55" s="396">
        <v>4</v>
      </c>
      <c r="G55" s="397"/>
    </row>
    <row r="56" spans="1:7" ht="58.95" customHeight="1" x14ac:dyDescent="0.3">
      <c r="A56" s="13" t="s">
        <v>181</v>
      </c>
      <c r="B56" s="396" t="s">
        <v>115</v>
      </c>
      <c r="C56" s="397"/>
      <c r="D56" s="396" t="s">
        <v>115</v>
      </c>
      <c r="E56" s="397"/>
      <c r="F56" s="399">
        <v>0</v>
      </c>
      <c r="G56" s="400"/>
    </row>
    <row r="57" spans="1:7" ht="17.399999999999999" x14ac:dyDescent="0.3">
      <c r="A57" s="55"/>
    </row>
    <row r="58" spans="1:7" ht="17.399999999999999" customHeight="1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55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58" t="s">
        <v>84</v>
      </c>
      <c r="B62" s="396" t="s">
        <v>140</v>
      </c>
      <c r="C62" s="397"/>
      <c r="D62" s="396" t="s">
        <v>179</v>
      </c>
      <c r="E62" s="397"/>
      <c r="F62" s="396" t="s">
        <v>92</v>
      </c>
      <c r="G62" s="397"/>
    </row>
    <row r="63" spans="1:7" ht="18" x14ac:dyDescent="0.3">
      <c r="A63" s="58">
        <v>1</v>
      </c>
      <c r="B63" s="396">
        <v>2</v>
      </c>
      <c r="C63" s="397"/>
      <c r="D63" s="396">
        <v>3</v>
      </c>
      <c r="E63" s="397"/>
      <c r="F63" s="396">
        <v>4</v>
      </c>
      <c r="G63" s="397"/>
    </row>
    <row r="64" spans="1:7" ht="54" x14ac:dyDescent="0.3">
      <c r="A64" s="13" t="s">
        <v>177</v>
      </c>
      <c r="B64" s="396" t="s">
        <v>115</v>
      </c>
      <c r="C64" s="397"/>
      <c r="D64" s="396" t="s">
        <v>115</v>
      </c>
      <c r="E64" s="397"/>
      <c r="F64" s="399">
        <v>0</v>
      </c>
      <c r="G64" s="400"/>
    </row>
    <row r="65" spans="1:7" ht="17.399999999999999" x14ac:dyDescent="0.3">
      <c r="A65" s="55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58" t="s">
        <v>84</v>
      </c>
      <c r="B68" s="396" t="s">
        <v>140</v>
      </c>
      <c r="C68" s="397"/>
      <c r="D68" s="396" t="s">
        <v>179</v>
      </c>
      <c r="E68" s="397"/>
      <c r="F68" s="396" t="s">
        <v>92</v>
      </c>
      <c r="G68" s="397"/>
    </row>
    <row r="69" spans="1:7" ht="18" x14ac:dyDescent="0.3">
      <c r="A69" s="58">
        <v>1</v>
      </c>
      <c r="B69" s="396">
        <v>2</v>
      </c>
      <c r="C69" s="397"/>
      <c r="D69" s="396">
        <v>3</v>
      </c>
      <c r="E69" s="397"/>
      <c r="F69" s="396">
        <v>4</v>
      </c>
      <c r="G69" s="397"/>
    </row>
    <row r="70" spans="1:7" ht="54" x14ac:dyDescent="0.3">
      <c r="A70" s="13" t="s">
        <v>177</v>
      </c>
      <c r="B70" s="396" t="s">
        <v>115</v>
      </c>
      <c r="C70" s="397"/>
      <c r="D70" s="396" t="s">
        <v>115</v>
      </c>
      <c r="E70" s="397"/>
      <c r="F70" s="399">
        <v>0</v>
      </c>
      <c r="G70" s="400"/>
    </row>
    <row r="71" spans="1:7" ht="18" x14ac:dyDescent="0.3">
      <c r="A71" s="15"/>
      <c r="B71" s="19"/>
      <c r="C71" s="19"/>
      <c r="D71" s="19"/>
      <c r="E71" s="19"/>
      <c r="F71" s="19"/>
      <c r="G71" s="19"/>
    </row>
    <row r="72" spans="1:7" ht="17.399999999999999" customHeight="1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38.4" customHeight="1" x14ac:dyDescent="0.3">
      <c r="A76" s="68" t="s">
        <v>84</v>
      </c>
      <c r="B76" s="396" t="s">
        <v>140</v>
      </c>
      <c r="C76" s="397"/>
      <c r="D76" s="396" t="s">
        <v>179</v>
      </c>
      <c r="E76" s="397"/>
      <c r="F76" s="396" t="s">
        <v>92</v>
      </c>
      <c r="G76" s="397"/>
    </row>
    <row r="77" spans="1:7" ht="18" x14ac:dyDescent="0.3">
      <c r="A77" s="68">
        <v>1</v>
      </c>
      <c r="B77" s="396">
        <v>2</v>
      </c>
      <c r="C77" s="397"/>
      <c r="D77" s="396">
        <v>3</v>
      </c>
      <c r="E77" s="397"/>
      <c r="F77" s="396">
        <v>4</v>
      </c>
      <c r="G77" s="397"/>
    </row>
    <row r="78" spans="1:7" ht="126" x14ac:dyDescent="0.3">
      <c r="A78" s="13" t="s">
        <v>70</v>
      </c>
      <c r="B78" s="396" t="s">
        <v>115</v>
      </c>
      <c r="C78" s="397"/>
      <c r="D78" s="396" t="s">
        <v>115</v>
      </c>
      <c r="E78" s="397"/>
      <c r="F78" s="399">
        <v>0</v>
      </c>
      <c r="G78" s="400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42" customHeight="1" x14ac:dyDescent="0.3">
      <c r="A82" s="68" t="s">
        <v>84</v>
      </c>
      <c r="B82" s="396" t="s">
        <v>140</v>
      </c>
      <c r="C82" s="397"/>
      <c r="D82" s="396" t="s">
        <v>179</v>
      </c>
      <c r="E82" s="397"/>
      <c r="F82" s="396" t="s">
        <v>92</v>
      </c>
      <c r="G82" s="397"/>
    </row>
    <row r="83" spans="1:7" ht="18" x14ac:dyDescent="0.3">
      <c r="A83" s="68">
        <v>1</v>
      </c>
      <c r="B83" s="396">
        <v>2</v>
      </c>
      <c r="C83" s="397"/>
      <c r="D83" s="396">
        <v>3</v>
      </c>
      <c r="E83" s="397"/>
      <c r="F83" s="396">
        <v>4</v>
      </c>
      <c r="G83" s="397"/>
    </row>
    <row r="84" spans="1:7" ht="162" x14ac:dyDescent="0.3">
      <c r="A84" s="13" t="s">
        <v>265</v>
      </c>
      <c r="B84" s="396" t="s">
        <v>115</v>
      </c>
      <c r="C84" s="397"/>
      <c r="D84" s="396" t="s">
        <v>115</v>
      </c>
      <c r="E84" s="397"/>
      <c r="F84" s="399">
        <f>'платные на 2024 год '!D24</f>
        <v>0</v>
      </c>
      <c r="G84" s="400"/>
    </row>
    <row r="85" spans="1:7" ht="18" x14ac:dyDescent="0.3">
      <c r="A85" s="15"/>
      <c r="B85" s="19"/>
      <c r="C85" s="19"/>
      <c r="D85" s="19"/>
      <c r="E85" s="19"/>
      <c r="F85" s="19"/>
      <c r="G85" s="19"/>
    </row>
    <row r="86" spans="1:7" ht="17.399999999999999" customHeight="1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39" customHeight="1" x14ac:dyDescent="0.3">
      <c r="A90" s="90" t="s">
        <v>84</v>
      </c>
      <c r="B90" s="396" t="s">
        <v>140</v>
      </c>
      <c r="C90" s="397"/>
      <c r="D90" s="396" t="s">
        <v>179</v>
      </c>
      <c r="E90" s="397"/>
      <c r="F90" s="396" t="s">
        <v>92</v>
      </c>
      <c r="G90" s="397"/>
    </row>
    <row r="91" spans="1:7" ht="18" x14ac:dyDescent="0.3">
      <c r="A91" s="90">
        <v>1</v>
      </c>
      <c r="B91" s="396">
        <v>2</v>
      </c>
      <c r="C91" s="397"/>
      <c r="D91" s="396">
        <v>3</v>
      </c>
      <c r="E91" s="397"/>
      <c r="F91" s="396">
        <v>4</v>
      </c>
      <c r="G91" s="397"/>
    </row>
    <row r="92" spans="1:7" ht="18" x14ac:dyDescent="0.3">
      <c r="A92" s="13" t="s">
        <v>190</v>
      </c>
      <c r="B92" s="396" t="s">
        <v>115</v>
      </c>
      <c r="C92" s="397"/>
      <c r="D92" s="396" t="s">
        <v>115</v>
      </c>
      <c r="E92" s="397"/>
      <c r="F92" s="399">
        <f>'гос.зад на 2024 год '!E111</f>
        <v>0</v>
      </c>
      <c r="G92" s="400"/>
    </row>
    <row r="93" spans="1:7" ht="54" x14ac:dyDescent="0.3">
      <c r="A93" s="13" t="s">
        <v>191</v>
      </c>
      <c r="B93" s="396" t="s">
        <v>115</v>
      </c>
      <c r="C93" s="397"/>
      <c r="D93" s="396" t="s">
        <v>115</v>
      </c>
      <c r="E93" s="397"/>
      <c r="F93" s="399">
        <f>'гос.зад на 2024 год '!E112</f>
        <v>0</v>
      </c>
      <c r="G93" s="400"/>
    </row>
    <row r="94" spans="1:7" ht="54" x14ac:dyDescent="0.3">
      <c r="A94" s="13" t="s">
        <v>192</v>
      </c>
      <c r="B94" s="396" t="s">
        <v>115</v>
      </c>
      <c r="C94" s="397"/>
      <c r="D94" s="396" t="s">
        <v>115</v>
      </c>
      <c r="E94" s="397"/>
      <c r="F94" s="399">
        <f>'гос.зад на 2024 год '!E113</f>
        <v>0</v>
      </c>
      <c r="G94" s="400"/>
    </row>
    <row r="95" spans="1:7" ht="18" x14ac:dyDescent="0.3">
      <c r="A95" s="15"/>
      <c r="B95" s="19"/>
      <c r="C95" s="19"/>
      <c r="D95" s="19"/>
      <c r="E95" s="19"/>
      <c r="F95" s="86"/>
      <c r="G95" s="19"/>
    </row>
    <row r="96" spans="1:7" ht="17.399999999999999" customHeight="1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09" t="s">
        <v>84</v>
      </c>
      <c r="B98" s="396" t="s">
        <v>163</v>
      </c>
      <c r="C98" s="397"/>
    </row>
    <row r="99" spans="1:7" ht="18" x14ac:dyDescent="0.3">
      <c r="A99" s="209">
        <v>1</v>
      </c>
      <c r="B99" s="396">
        <v>2</v>
      </c>
      <c r="C99" s="397"/>
      <c r="D99" s="19"/>
      <c r="E99" s="19"/>
      <c r="F99" s="86"/>
      <c r="G99" s="19"/>
    </row>
    <row r="100" spans="1:7" ht="72" x14ac:dyDescent="0.3">
      <c r="A100" s="13" t="s">
        <v>47</v>
      </c>
      <c r="B100" s="396"/>
      <c r="C100" s="397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86"/>
      <c r="G101" s="19"/>
    </row>
    <row r="102" spans="1:7" ht="48.6" customHeight="1" x14ac:dyDescent="0.3">
      <c r="A102" s="402" t="s">
        <v>313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474" t="s">
        <v>74</v>
      </c>
      <c r="B108" s="474" t="s">
        <v>75</v>
      </c>
      <c r="C108" s="396" t="s">
        <v>76</v>
      </c>
      <c r="D108" s="403"/>
      <c r="E108" s="403"/>
      <c r="F108" s="397"/>
      <c r="G108" s="474" t="s">
        <v>77</v>
      </c>
    </row>
    <row r="109" spans="1:7" ht="18" x14ac:dyDescent="0.3">
      <c r="A109" s="475"/>
      <c r="B109" s="475"/>
      <c r="C109" s="474" t="s">
        <v>78</v>
      </c>
      <c r="D109" s="396" t="s">
        <v>6</v>
      </c>
      <c r="E109" s="403"/>
      <c r="F109" s="397"/>
      <c r="G109" s="475"/>
    </row>
    <row r="110" spans="1:7" ht="72" x14ac:dyDescent="0.3">
      <c r="A110" s="476"/>
      <c r="B110" s="476"/>
      <c r="C110" s="476"/>
      <c r="D110" s="12" t="s">
        <v>79</v>
      </c>
      <c r="E110" s="12" t="s">
        <v>80</v>
      </c>
      <c r="F110" s="12" t="s">
        <v>81</v>
      </c>
      <c r="G110" s="476"/>
    </row>
    <row r="111" spans="1:7" ht="18" x14ac:dyDescent="0.3">
      <c r="A111" s="58">
        <v>1</v>
      </c>
      <c r="B111" s="58">
        <v>2</v>
      </c>
      <c r="C111" s="58">
        <v>3</v>
      </c>
      <c r="D111" s="58">
        <v>4</v>
      </c>
      <c r="E111" s="58">
        <v>4</v>
      </c>
      <c r="F111" s="58">
        <v>5</v>
      </c>
      <c r="G111" s="58">
        <v>7</v>
      </c>
    </row>
    <row r="112" spans="1:7" ht="18" x14ac:dyDescent="0.3">
      <c r="A112" s="133" t="s">
        <v>269</v>
      </c>
      <c r="B112" s="133">
        <v>1</v>
      </c>
      <c r="C112" s="329">
        <f t="shared" ref="C112:C117" si="0">D112+E112+F112</f>
        <v>42920.45</v>
      </c>
      <c r="D112" s="329">
        <v>19963</v>
      </c>
      <c r="E112" s="329">
        <v>0</v>
      </c>
      <c r="F112" s="329">
        <v>22957.45</v>
      </c>
      <c r="G112" s="327">
        <f>C112*12</f>
        <v>515045.39999999997</v>
      </c>
    </row>
    <row r="113" spans="1:7" ht="36" x14ac:dyDescent="0.3">
      <c r="A113" s="133" t="s">
        <v>270</v>
      </c>
      <c r="B113" s="133">
        <v>1</v>
      </c>
      <c r="C113" s="329">
        <f t="shared" si="0"/>
        <v>38626.9</v>
      </c>
      <c r="D113" s="329">
        <v>17966</v>
      </c>
      <c r="E113" s="329">
        <v>0</v>
      </c>
      <c r="F113" s="329">
        <v>20660.900000000001</v>
      </c>
      <c r="G113" s="327">
        <f>C113*12</f>
        <v>463522.80000000005</v>
      </c>
    </row>
    <row r="114" spans="1:7" ht="54" x14ac:dyDescent="0.3">
      <c r="A114" s="133" t="s">
        <v>271</v>
      </c>
      <c r="B114" s="133">
        <v>1</v>
      </c>
      <c r="C114" s="329">
        <f t="shared" si="0"/>
        <v>48787.143299999996</v>
      </c>
      <c r="D114" s="329">
        <v>17966</v>
      </c>
      <c r="E114" s="329">
        <v>0</v>
      </c>
      <c r="F114" s="366">
        <v>30821.1433</v>
      </c>
      <c r="G114" s="327">
        <f>C114*12</f>
        <v>585445.71959999995</v>
      </c>
    </row>
    <row r="115" spans="1:7" ht="54" x14ac:dyDescent="0.3">
      <c r="A115" s="133" t="s">
        <v>272</v>
      </c>
      <c r="B115" s="133">
        <v>2</v>
      </c>
      <c r="C115" s="329">
        <f t="shared" si="0"/>
        <v>34619.300000000003</v>
      </c>
      <c r="D115" s="329">
        <v>16102</v>
      </c>
      <c r="E115" s="329">
        <v>0</v>
      </c>
      <c r="F115" s="327">
        <v>18517.3</v>
      </c>
      <c r="G115" s="329">
        <f>C115*12*2</f>
        <v>830863.20000000007</v>
      </c>
    </row>
    <row r="116" spans="1:7" ht="18" x14ac:dyDescent="0.3">
      <c r="A116" s="133" t="s">
        <v>273</v>
      </c>
      <c r="B116" s="133">
        <v>3</v>
      </c>
      <c r="C116" s="329">
        <f t="shared" si="0"/>
        <v>19242</v>
      </c>
      <c r="D116" s="329">
        <v>14797</v>
      </c>
      <c r="E116" s="329">
        <v>2225.4499999999998</v>
      </c>
      <c r="F116" s="329">
        <v>2219.5500000000002</v>
      </c>
      <c r="G116" s="329">
        <f>C116*12*3</f>
        <v>692712</v>
      </c>
    </row>
    <row r="117" spans="1:7" ht="54" x14ac:dyDescent="0.3">
      <c r="A117" s="133" t="s">
        <v>274</v>
      </c>
      <c r="B117" s="133">
        <v>1</v>
      </c>
      <c r="C117" s="154">
        <f t="shared" si="0"/>
        <v>19242</v>
      </c>
      <c r="D117" s="329">
        <v>12708</v>
      </c>
      <c r="E117" s="291">
        <v>4627.8</v>
      </c>
      <c r="F117" s="366">
        <v>1906.2</v>
      </c>
      <c r="G117" s="329">
        <f>C117*12</f>
        <v>230904</v>
      </c>
    </row>
    <row r="118" spans="1:7" ht="18" x14ac:dyDescent="0.3">
      <c r="A118" s="58" t="s">
        <v>144</v>
      </c>
      <c r="B118" s="58">
        <v>9</v>
      </c>
      <c r="C118" s="141">
        <f>G118/12/9</f>
        <v>30726.788144444447</v>
      </c>
      <c r="D118" s="328">
        <v>99502</v>
      </c>
      <c r="E118" s="328">
        <v>6853.25</v>
      </c>
      <c r="F118" s="328">
        <v>89330.85</v>
      </c>
      <c r="G118" s="328">
        <f>G112+G113+G114+G115+G116+G117</f>
        <v>3318493.1195999999</v>
      </c>
    </row>
    <row r="119" spans="1:7" ht="17.399999999999999" x14ac:dyDescent="0.3">
      <c r="A119" s="8"/>
    </row>
    <row r="120" spans="1:7" ht="17.399999999999999" x14ac:dyDescent="0.3">
      <c r="A120" s="408" t="s">
        <v>178</v>
      </c>
      <c r="B120" s="408"/>
      <c r="C120" s="408"/>
      <c r="D120" s="408"/>
      <c r="E120" s="408"/>
      <c r="F120" s="408"/>
      <c r="G120" s="408"/>
    </row>
    <row r="121" spans="1:7" ht="17.399999999999999" x14ac:dyDescent="0.3">
      <c r="A121" s="63"/>
      <c r="B121" s="63"/>
      <c r="C121" s="63"/>
      <c r="D121" s="63"/>
      <c r="E121" s="63"/>
      <c r="F121" s="63"/>
      <c r="G121" s="63"/>
    </row>
    <row r="122" spans="1:7" ht="18" x14ac:dyDescent="0.35">
      <c r="A122" s="9" t="s">
        <v>143</v>
      </c>
      <c r="B122" s="10" t="s">
        <v>296</v>
      </c>
    </row>
    <row r="123" spans="1:7" ht="15" x14ac:dyDescent="0.3">
      <c r="A123" s="11"/>
    </row>
    <row r="124" spans="1:7" ht="72" customHeight="1" x14ac:dyDescent="0.3">
      <c r="A124" s="105" t="s">
        <v>82</v>
      </c>
      <c r="B124" s="396" t="s">
        <v>239</v>
      </c>
      <c r="C124" s="397"/>
      <c r="D124" s="396" t="s">
        <v>182</v>
      </c>
      <c r="E124" s="397"/>
      <c r="F124" s="396" t="s">
        <v>83</v>
      </c>
      <c r="G124" s="397"/>
    </row>
    <row r="125" spans="1:7" ht="18" x14ac:dyDescent="0.3">
      <c r="A125" s="58">
        <v>1</v>
      </c>
      <c r="B125" s="396">
        <v>2</v>
      </c>
      <c r="C125" s="397"/>
      <c r="D125" s="396">
        <v>3</v>
      </c>
      <c r="E125" s="397"/>
      <c r="F125" s="396">
        <v>4</v>
      </c>
      <c r="G125" s="397"/>
    </row>
    <row r="126" spans="1:7" ht="18" x14ac:dyDescent="0.3">
      <c r="A126" s="106">
        <f>B118</f>
        <v>9</v>
      </c>
      <c r="B126" s="399">
        <v>4319167.97</v>
      </c>
      <c r="C126" s="400"/>
      <c r="D126" s="399">
        <f>G118</f>
        <v>3318493.1195999999</v>
      </c>
      <c r="E126" s="400"/>
      <c r="F126" s="399">
        <v>1000674.85</v>
      </c>
      <c r="G126" s="400"/>
    </row>
    <row r="127" spans="1:7" ht="17.399999999999999" x14ac:dyDescent="0.3">
      <c r="A127" s="8"/>
    </row>
    <row r="128" spans="1:7" ht="51" customHeight="1" x14ac:dyDescent="0.3">
      <c r="A128" s="409" t="s">
        <v>199</v>
      </c>
      <c r="B128" s="409"/>
      <c r="C128" s="409"/>
      <c r="D128" s="409"/>
      <c r="E128" s="409"/>
      <c r="F128" s="409"/>
      <c r="G128" s="409"/>
    </row>
    <row r="129" spans="1:7" ht="18" x14ac:dyDescent="0.3">
      <c r="A129" s="9"/>
    </row>
    <row r="130" spans="1:7" ht="18" x14ac:dyDescent="0.35">
      <c r="A130" s="9" t="s">
        <v>145</v>
      </c>
      <c r="B130" s="10">
        <v>112</v>
      </c>
    </row>
    <row r="131" spans="1:7" ht="15" x14ac:dyDescent="0.3">
      <c r="A131" s="11"/>
    </row>
    <row r="132" spans="1:7" ht="77.400000000000006" customHeight="1" x14ac:dyDescent="0.3">
      <c r="A132" s="58" t="s">
        <v>84</v>
      </c>
      <c r="B132" s="58" t="s">
        <v>85</v>
      </c>
      <c r="C132" s="396" t="s">
        <v>86</v>
      </c>
      <c r="D132" s="397"/>
      <c r="E132" s="58" t="s">
        <v>87</v>
      </c>
      <c r="F132" s="396" t="s">
        <v>88</v>
      </c>
      <c r="G132" s="397"/>
    </row>
    <row r="133" spans="1:7" ht="18" x14ac:dyDescent="0.3">
      <c r="A133" s="58">
        <v>1</v>
      </c>
      <c r="B133" s="58">
        <v>2</v>
      </c>
      <c r="C133" s="396">
        <v>3</v>
      </c>
      <c r="D133" s="397"/>
      <c r="E133" s="58">
        <v>4</v>
      </c>
      <c r="F133" s="396">
        <v>5</v>
      </c>
      <c r="G133" s="397"/>
    </row>
    <row r="134" spans="1:7" ht="18" x14ac:dyDescent="0.3">
      <c r="A134" s="13" t="s">
        <v>89</v>
      </c>
      <c r="B134" s="56">
        <v>5</v>
      </c>
      <c r="C134" s="396">
        <v>698.76480000000004</v>
      </c>
      <c r="D134" s="397"/>
      <c r="E134" s="14">
        <v>5</v>
      </c>
      <c r="F134" s="399">
        <f>B134*C134*E134</f>
        <v>17469.12</v>
      </c>
      <c r="G134" s="400"/>
    </row>
    <row r="135" spans="1:7" ht="17.399999999999999" x14ac:dyDescent="0.3">
      <c r="A135" s="8"/>
    </row>
    <row r="136" spans="1:7" ht="33" customHeight="1" x14ac:dyDescent="0.3">
      <c r="A136" s="409" t="s">
        <v>222</v>
      </c>
      <c r="B136" s="409"/>
      <c r="C136" s="409"/>
      <c r="D136" s="409"/>
      <c r="E136" s="409"/>
      <c r="F136" s="409"/>
      <c r="G136" s="409"/>
    </row>
    <row r="137" spans="1:7" ht="18" x14ac:dyDescent="0.3">
      <c r="A137" s="9"/>
    </row>
    <row r="138" spans="1:7" ht="18" x14ac:dyDescent="0.35">
      <c r="A138" s="9" t="s">
        <v>145</v>
      </c>
      <c r="B138" s="10">
        <v>112</v>
      </c>
    </row>
    <row r="139" spans="1:7" ht="15" x14ac:dyDescent="0.3">
      <c r="A139" s="11"/>
    </row>
    <row r="140" spans="1:7" ht="36" customHeight="1" x14ac:dyDescent="0.3">
      <c r="A140" s="58" t="s">
        <v>84</v>
      </c>
      <c r="B140" s="58" t="s">
        <v>223</v>
      </c>
      <c r="C140" s="396" t="s">
        <v>224</v>
      </c>
      <c r="D140" s="403"/>
      <c r="E140" s="397"/>
      <c r="F140" s="396" t="s">
        <v>92</v>
      </c>
      <c r="G140" s="397"/>
    </row>
    <row r="141" spans="1:7" ht="18" x14ac:dyDescent="0.3">
      <c r="A141" s="58">
        <v>1</v>
      </c>
      <c r="B141" s="58">
        <v>2</v>
      </c>
      <c r="C141" s="396">
        <v>3</v>
      </c>
      <c r="D141" s="403"/>
      <c r="E141" s="397"/>
      <c r="F141" s="396">
        <v>4</v>
      </c>
      <c r="G141" s="397"/>
    </row>
    <row r="142" spans="1:7" ht="18" x14ac:dyDescent="0.3">
      <c r="A142" s="13"/>
      <c r="B142" s="56"/>
      <c r="C142" s="396"/>
      <c r="D142" s="403"/>
      <c r="E142" s="397"/>
      <c r="F142" s="399">
        <f>B142*C142</f>
        <v>0</v>
      </c>
      <c r="G142" s="400"/>
    </row>
    <row r="143" spans="1:7" ht="18" x14ac:dyDescent="0.3">
      <c r="A143" s="15"/>
      <c r="B143" s="16"/>
      <c r="C143" s="19"/>
      <c r="D143" s="19"/>
      <c r="E143" s="20"/>
      <c r="F143" s="19"/>
      <c r="G143" s="19"/>
    </row>
    <row r="144" spans="1:7" ht="38.4" customHeight="1" x14ac:dyDescent="0.3">
      <c r="A144" s="409" t="s">
        <v>200</v>
      </c>
      <c r="B144" s="409"/>
      <c r="C144" s="409"/>
      <c r="D144" s="409"/>
      <c r="E144" s="409"/>
      <c r="F144" s="409"/>
      <c r="G144" s="409"/>
    </row>
    <row r="145" spans="1:7" ht="18" x14ac:dyDescent="0.3">
      <c r="A145" s="9"/>
    </row>
    <row r="146" spans="1:7" ht="18" x14ac:dyDescent="0.35">
      <c r="A146" s="9" t="s">
        <v>143</v>
      </c>
      <c r="B146" s="10">
        <v>112</v>
      </c>
    </row>
    <row r="147" spans="1:7" ht="15" x14ac:dyDescent="0.3">
      <c r="A147" s="11"/>
    </row>
    <row r="148" spans="1:7" ht="54" customHeight="1" x14ac:dyDescent="0.3">
      <c r="A148" s="240" t="s">
        <v>84</v>
      </c>
      <c r="B148" s="240" t="s">
        <v>85</v>
      </c>
      <c r="C148" s="396" t="s">
        <v>86</v>
      </c>
      <c r="D148" s="397"/>
      <c r="E148" s="240" t="s">
        <v>87</v>
      </c>
      <c r="F148" s="396" t="s">
        <v>88</v>
      </c>
      <c r="G148" s="397"/>
    </row>
    <row r="149" spans="1:7" ht="18" x14ac:dyDescent="0.3">
      <c r="A149" s="240">
        <v>1</v>
      </c>
      <c r="B149" s="240">
        <v>2</v>
      </c>
      <c r="C149" s="396">
        <v>3</v>
      </c>
      <c r="D149" s="397"/>
      <c r="E149" s="240">
        <v>4</v>
      </c>
      <c r="F149" s="396">
        <v>5</v>
      </c>
      <c r="G149" s="397"/>
    </row>
    <row r="150" spans="1:7" ht="18" x14ac:dyDescent="0.3">
      <c r="A150" s="13"/>
      <c r="B150" s="241"/>
      <c r="C150" s="396"/>
      <c r="D150" s="397"/>
      <c r="E150" s="14"/>
      <c r="F150" s="399">
        <f>B150*C150*E150</f>
        <v>0</v>
      </c>
      <c r="G150" s="400"/>
    </row>
    <row r="151" spans="1:7" ht="17.399999999999999" x14ac:dyDescent="0.3">
      <c r="A151" s="8"/>
    </row>
    <row r="152" spans="1:7" ht="36.6" customHeight="1" x14ac:dyDescent="0.3">
      <c r="A152" s="409" t="s">
        <v>201</v>
      </c>
      <c r="B152" s="409"/>
      <c r="C152" s="409"/>
      <c r="D152" s="409"/>
      <c r="E152" s="409"/>
      <c r="F152" s="409"/>
      <c r="G152" s="409"/>
    </row>
    <row r="153" spans="1:7" ht="17.399999999999999" x14ac:dyDescent="0.3">
      <c r="A153" s="57"/>
      <c r="B153" s="57"/>
      <c r="C153" s="57"/>
      <c r="D153" s="57"/>
      <c r="E153" s="57"/>
      <c r="F153" s="57"/>
      <c r="G153" s="57"/>
    </row>
    <row r="154" spans="1:7" ht="18" x14ac:dyDescent="0.35">
      <c r="A154" s="9" t="s">
        <v>145</v>
      </c>
      <c r="B154" s="10">
        <v>112</v>
      </c>
    </row>
    <row r="155" spans="1:7" ht="15" x14ac:dyDescent="0.3">
      <c r="A155" s="11"/>
    </row>
    <row r="156" spans="1:7" ht="70.2" customHeight="1" x14ac:dyDescent="0.3">
      <c r="A156" s="58" t="s">
        <v>84</v>
      </c>
      <c r="B156" s="58" t="s">
        <v>85</v>
      </c>
      <c r="C156" s="396" t="s">
        <v>86</v>
      </c>
      <c r="D156" s="397"/>
      <c r="E156" s="58" t="s">
        <v>87</v>
      </c>
      <c r="F156" s="396" t="s">
        <v>88</v>
      </c>
      <c r="G156" s="397"/>
    </row>
    <row r="157" spans="1:7" ht="18" x14ac:dyDescent="0.3">
      <c r="A157" s="58">
        <v>1</v>
      </c>
      <c r="B157" s="58">
        <v>2</v>
      </c>
      <c r="C157" s="396">
        <v>3</v>
      </c>
      <c r="D157" s="397"/>
      <c r="E157" s="58">
        <v>4</v>
      </c>
      <c r="F157" s="396">
        <v>5</v>
      </c>
      <c r="G157" s="397"/>
    </row>
    <row r="158" spans="1:7" ht="36" x14ac:dyDescent="0.3">
      <c r="A158" s="13" t="s">
        <v>93</v>
      </c>
      <c r="B158" s="241"/>
      <c r="C158" s="396"/>
      <c r="D158" s="397"/>
      <c r="E158" s="14"/>
      <c r="F158" s="399">
        <f>B158*C158*E158</f>
        <v>0</v>
      </c>
      <c r="G158" s="400"/>
    </row>
    <row r="159" spans="1:7" ht="17.399999999999999" x14ac:dyDescent="0.3">
      <c r="A159" s="8"/>
    </row>
    <row r="160" spans="1:7" ht="41.4" customHeight="1" x14ac:dyDescent="0.3">
      <c r="A160" s="409" t="s">
        <v>202</v>
      </c>
      <c r="B160" s="409"/>
      <c r="C160" s="409"/>
      <c r="D160" s="409"/>
      <c r="E160" s="409"/>
      <c r="F160" s="409"/>
      <c r="G160" s="409"/>
    </row>
    <row r="161" spans="1:7" ht="18" x14ac:dyDescent="0.3">
      <c r="A161" s="9"/>
    </row>
    <row r="162" spans="1:7" ht="18" x14ac:dyDescent="0.35">
      <c r="A162" s="9" t="s">
        <v>143</v>
      </c>
      <c r="B162" s="10">
        <v>113</v>
      </c>
    </row>
    <row r="163" spans="1:7" ht="15" x14ac:dyDescent="0.3">
      <c r="A163" s="11"/>
    </row>
    <row r="164" spans="1:7" ht="67.95" customHeight="1" x14ac:dyDescent="0.3">
      <c r="A164" s="58" t="s">
        <v>84</v>
      </c>
      <c r="B164" s="58" t="s">
        <v>94</v>
      </c>
      <c r="C164" s="396" t="s">
        <v>95</v>
      </c>
      <c r="D164" s="397"/>
      <c r="E164" s="58" t="s">
        <v>87</v>
      </c>
      <c r="F164" s="396" t="s">
        <v>88</v>
      </c>
      <c r="G164" s="397"/>
    </row>
    <row r="165" spans="1:7" ht="18" x14ac:dyDescent="0.35">
      <c r="A165" s="58">
        <v>1</v>
      </c>
      <c r="B165" s="58">
        <v>2</v>
      </c>
      <c r="C165" s="396">
        <v>3</v>
      </c>
      <c r="D165" s="397"/>
      <c r="E165" s="58">
        <v>4</v>
      </c>
      <c r="F165" s="410">
        <v>5</v>
      </c>
      <c r="G165" s="411"/>
    </row>
    <row r="166" spans="1:7" ht="90" x14ac:dyDescent="0.3">
      <c r="A166" s="13" t="s">
        <v>96</v>
      </c>
      <c r="B166" s="81"/>
      <c r="C166" s="399"/>
      <c r="D166" s="400"/>
      <c r="E166" s="83"/>
      <c r="F166" s="412">
        <f>B166*C166*E166</f>
        <v>0</v>
      </c>
      <c r="G166" s="413"/>
    </row>
    <row r="167" spans="1:7" ht="17.399999999999999" x14ac:dyDescent="0.3">
      <c r="A167" s="8"/>
    </row>
    <row r="168" spans="1:7" ht="18" x14ac:dyDescent="0.35">
      <c r="A168" s="9" t="s">
        <v>143</v>
      </c>
      <c r="B168" s="10">
        <v>119</v>
      </c>
    </row>
    <row r="169" spans="1:7" ht="15" x14ac:dyDescent="0.3">
      <c r="A169" s="11"/>
    </row>
    <row r="170" spans="1:7" ht="61.8" customHeight="1" x14ac:dyDescent="0.3">
      <c r="A170" s="58" t="s">
        <v>84</v>
      </c>
      <c r="B170" s="58" t="s">
        <v>94</v>
      </c>
      <c r="C170" s="396" t="s">
        <v>95</v>
      </c>
      <c r="D170" s="397"/>
      <c r="E170" s="58" t="s">
        <v>87</v>
      </c>
      <c r="F170" s="396" t="s">
        <v>88</v>
      </c>
      <c r="G170" s="397"/>
    </row>
    <row r="171" spans="1:7" ht="18" x14ac:dyDescent="0.35">
      <c r="A171" s="58">
        <v>1</v>
      </c>
      <c r="B171" s="58">
        <v>2</v>
      </c>
      <c r="C171" s="396">
        <v>3</v>
      </c>
      <c r="D171" s="397"/>
      <c r="E171" s="58">
        <v>4</v>
      </c>
      <c r="F171" s="410">
        <v>5</v>
      </c>
      <c r="G171" s="411"/>
    </row>
    <row r="172" spans="1:7" ht="54" x14ac:dyDescent="0.3">
      <c r="A172" s="13" t="s">
        <v>155</v>
      </c>
      <c r="B172" s="81"/>
      <c r="C172" s="399"/>
      <c r="D172" s="400"/>
      <c r="E172" s="83"/>
      <c r="F172" s="412">
        <f>B172*C172*E172</f>
        <v>0</v>
      </c>
      <c r="G172" s="413"/>
    </row>
    <row r="173" spans="1:7" ht="18" x14ac:dyDescent="0.3">
      <c r="A173" s="13" t="s">
        <v>118</v>
      </c>
      <c r="B173" s="56"/>
      <c r="C173" s="396"/>
      <c r="D173" s="397"/>
      <c r="E173" s="14"/>
      <c r="F173" s="414"/>
      <c r="G173" s="415"/>
    </row>
    <row r="174" spans="1:7" ht="17.399999999999999" x14ac:dyDescent="0.3">
      <c r="A174" s="8"/>
    </row>
    <row r="175" spans="1:7" ht="36" customHeight="1" x14ac:dyDescent="0.3">
      <c r="A175" s="409" t="s">
        <v>203</v>
      </c>
      <c r="B175" s="409"/>
      <c r="C175" s="409"/>
      <c r="D175" s="409"/>
      <c r="E175" s="409"/>
      <c r="F175" s="409"/>
      <c r="G175" s="409"/>
    </row>
    <row r="176" spans="1:7" ht="17.399999999999999" x14ac:dyDescent="0.3">
      <c r="A176" s="57"/>
      <c r="B176" s="57"/>
      <c r="C176" s="57"/>
      <c r="D176" s="57"/>
      <c r="E176" s="57"/>
      <c r="F176" s="57"/>
      <c r="G176" s="57"/>
    </row>
    <row r="177" spans="1:7" ht="18" x14ac:dyDescent="0.35">
      <c r="A177" s="9" t="s">
        <v>143</v>
      </c>
      <c r="B177" s="10">
        <v>111</v>
      </c>
    </row>
    <row r="178" spans="1:7" ht="15" x14ac:dyDescent="0.3">
      <c r="A178" s="11"/>
    </row>
    <row r="179" spans="1:7" ht="52.8" customHeight="1" x14ac:dyDescent="0.3">
      <c r="A179" s="58" t="s">
        <v>84</v>
      </c>
      <c r="B179" s="396" t="s">
        <v>97</v>
      </c>
      <c r="C179" s="397"/>
      <c r="D179" s="396" t="s">
        <v>98</v>
      </c>
      <c r="E179" s="397"/>
      <c r="F179" s="396" t="s">
        <v>99</v>
      </c>
      <c r="G179" s="397"/>
    </row>
    <row r="180" spans="1:7" ht="18" x14ac:dyDescent="0.35">
      <c r="A180" s="58">
        <v>1</v>
      </c>
      <c r="B180" s="396">
        <v>2</v>
      </c>
      <c r="C180" s="397"/>
      <c r="D180" s="396">
        <v>3</v>
      </c>
      <c r="E180" s="397"/>
      <c r="F180" s="410">
        <v>4</v>
      </c>
      <c r="G180" s="411"/>
    </row>
    <row r="181" spans="1:7" ht="90" x14ac:dyDescent="0.3">
      <c r="A181" s="13" t="s">
        <v>100</v>
      </c>
      <c r="B181" s="396">
        <v>9</v>
      </c>
      <c r="C181" s="397"/>
      <c r="D181" s="396">
        <v>555.55499999999995</v>
      </c>
      <c r="E181" s="397"/>
      <c r="F181" s="412">
        <f>B181*D181</f>
        <v>4999.9949999999999</v>
      </c>
      <c r="G181" s="413"/>
    </row>
    <row r="182" spans="1:7" ht="18" x14ac:dyDescent="0.3">
      <c r="A182" s="15"/>
      <c r="B182" s="16"/>
      <c r="C182" s="16"/>
      <c r="D182" s="16"/>
      <c r="E182" s="16"/>
      <c r="F182" s="17"/>
      <c r="G182" s="17"/>
    </row>
    <row r="183" spans="1:7" ht="18" x14ac:dyDescent="0.35">
      <c r="A183" s="9" t="s">
        <v>143</v>
      </c>
      <c r="B183" s="10">
        <v>112</v>
      </c>
    </row>
    <row r="184" spans="1:7" ht="15" x14ac:dyDescent="0.3">
      <c r="A184" s="11"/>
    </row>
    <row r="185" spans="1:7" ht="78" customHeight="1" x14ac:dyDescent="0.3">
      <c r="A185" s="58" t="s">
        <v>84</v>
      </c>
      <c r="B185" s="58" t="s">
        <v>97</v>
      </c>
      <c r="C185" s="58" t="s">
        <v>101</v>
      </c>
      <c r="D185" s="396" t="s">
        <v>102</v>
      </c>
      <c r="E185" s="397"/>
      <c r="F185" s="396" t="s">
        <v>88</v>
      </c>
      <c r="G185" s="397"/>
    </row>
    <row r="186" spans="1:7" ht="18" x14ac:dyDescent="0.3">
      <c r="A186" s="58">
        <v>1</v>
      </c>
      <c r="B186" s="58">
        <v>2</v>
      </c>
      <c r="C186" s="58">
        <v>3</v>
      </c>
      <c r="D186" s="396">
        <v>4</v>
      </c>
      <c r="E186" s="397"/>
      <c r="F186" s="396">
        <v>5</v>
      </c>
      <c r="G186" s="397"/>
    </row>
    <row r="187" spans="1:7" ht="18" x14ac:dyDescent="0.3">
      <c r="A187" s="13"/>
      <c r="B187" s="56"/>
      <c r="C187" s="58"/>
      <c r="D187" s="396"/>
      <c r="E187" s="397"/>
      <c r="F187" s="399">
        <f>B187*C187*D187</f>
        <v>0</v>
      </c>
      <c r="G187" s="400"/>
    </row>
    <row r="188" spans="1:7" ht="18" x14ac:dyDescent="0.3">
      <c r="A188" s="15"/>
      <c r="B188" s="16"/>
      <c r="C188" s="19"/>
      <c r="D188" s="19"/>
      <c r="E188" s="19"/>
      <c r="F188" s="86"/>
      <c r="G188" s="86"/>
    </row>
    <row r="189" spans="1:7" ht="18" x14ac:dyDescent="0.35">
      <c r="A189" s="9" t="s">
        <v>143</v>
      </c>
      <c r="B189" s="10">
        <v>119</v>
      </c>
    </row>
    <row r="190" spans="1:7" ht="15" x14ac:dyDescent="0.3">
      <c r="A190" s="11"/>
    </row>
    <row r="191" spans="1:7" ht="72" x14ac:dyDescent="0.3">
      <c r="A191" s="258" t="s">
        <v>84</v>
      </c>
      <c r="B191" s="258" t="s">
        <v>97</v>
      </c>
      <c r="C191" s="258" t="s">
        <v>101</v>
      </c>
      <c r="D191" s="396" t="s">
        <v>102</v>
      </c>
      <c r="E191" s="397"/>
      <c r="F191" s="396" t="s">
        <v>88</v>
      </c>
      <c r="G191" s="397"/>
    </row>
    <row r="192" spans="1:7" ht="18" x14ac:dyDescent="0.3">
      <c r="A192" s="258">
        <v>1</v>
      </c>
      <c r="B192" s="258">
        <v>2</v>
      </c>
      <c r="C192" s="258">
        <v>3</v>
      </c>
      <c r="D192" s="396">
        <v>4</v>
      </c>
      <c r="E192" s="397"/>
      <c r="F192" s="396">
        <v>5</v>
      </c>
      <c r="G192" s="397"/>
    </row>
    <row r="193" spans="1:7" ht="18" x14ac:dyDescent="0.3">
      <c r="A193" s="13"/>
      <c r="B193" s="259"/>
      <c r="C193" s="258"/>
      <c r="D193" s="396"/>
      <c r="E193" s="397"/>
      <c r="F193" s="399">
        <f>B193*C193*D193</f>
        <v>0</v>
      </c>
      <c r="G193" s="400"/>
    </row>
    <row r="194" spans="1:7" ht="17.399999999999999" x14ac:dyDescent="0.3">
      <c r="A194" s="8"/>
    </row>
    <row r="195" spans="1:7" ht="31.95" customHeight="1" x14ac:dyDescent="0.3">
      <c r="A195" s="408" t="s">
        <v>329</v>
      </c>
      <c r="B195" s="408"/>
      <c r="C195" s="408"/>
      <c r="D195" s="408"/>
      <c r="E195" s="408"/>
      <c r="F195" s="408"/>
      <c r="G195" s="408"/>
    </row>
    <row r="196" spans="1:7" ht="25.8" customHeight="1" x14ac:dyDescent="0.35">
      <c r="A196" s="9" t="s">
        <v>145</v>
      </c>
      <c r="B196" s="10">
        <v>119</v>
      </c>
      <c r="C196" s="231"/>
      <c r="D196" s="231"/>
      <c r="E196" s="231"/>
      <c r="F196" s="231"/>
      <c r="G196" s="231"/>
    </row>
    <row r="197" spans="1:7" ht="15" customHeight="1" x14ac:dyDescent="0.35">
      <c r="A197" s="9"/>
      <c r="B197" s="10"/>
      <c r="C197" s="231"/>
      <c r="D197" s="231"/>
      <c r="E197" s="231"/>
      <c r="F197" s="231"/>
      <c r="G197" s="231"/>
    </row>
    <row r="198" spans="1:7" ht="31.95" customHeight="1" x14ac:dyDescent="0.3">
      <c r="A198" s="230" t="s">
        <v>84</v>
      </c>
      <c r="B198" s="396" t="s">
        <v>104</v>
      </c>
      <c r="C198" s="397"/>
      <c r="D198" s="396" t="s">
        <v>105</v>
      </c>
      <c r="E198" s="397"/>
      <c r="F198" s="396" t="s">
        <v>106</v>
      </c>
      <c r="G198" s="397"/>
    </row>
    <row r="199" spans="1:7" ht="31.95" customHeight="1" x14ac:dyDescent="0.3">
      <c r="A199" s="230">
        <v>1</v>
      </c>
      <c r="B199" s="396">
        <v>2</v>
      </c>
      <c r="C199" s="397"/>
      <c r="D199" s="396">
        <v>3</v>
      </c>
      <c r="E199" s="397"/>
      <c r="F199" s="396">
        <v>4</v>
      </c>
      <c r="G199" s="397"/>
    </row>
    <row r="200" spans="1:7" ht="180" customHeight="1" x14ac:dyDescent="0.3">
      <c r="A200" s="13" t="s">
        <v>305</v>
      </c>
      <c r="B200" s="396"/>
      <c r="C200" s="397"/>
      <c r="D200" s="396"/>
      <c r="E200" s="397"/>
      <c r="F200" s="399">
        <f>B200*D200</f>
        <v>0</v>
      </c>
      <c r="G200" s="400"/>
    </row>
    <row r="201" spans="1:7" ht="18" x14ac:dyDescent="0.35">
      <c r="A201" s="9" t="s">
        <v>145</v>
      </c>
      <c r="B201" s="10">
        <v>321</v>
      </c>
    </row>
    <row r="202" spans="1:7" ht="15" x14ac:dyDescent="0.3">
      <c r="A202" s="11"/>
    </row>
    <row r="203" spans="1:7" ht="57.6" customHeight="1" x14ac:dyDescent="0.3">
      <c r="A203" s="230" t="s">
        <v>84</v>
      </c>
      <c r="B203" s="396" t="s">
        <v>104</v>
      </c>
      <c r="C203" s="397"/>
      <c r="D203" s="396" t="s">
        <v>105</v>
      </c>
      <c r="E203" s="397"/>
      <c r="F203" s="396" t="s">
        <v>106</v>
      </c>
      <c r="G203" s="397"/>
    </row>
    <row r="204" spans="1:7" ht="18" x14ac:dyDescent="0.3">
      <c r="A204" s="230">
        <v>1</v>
      </c>
      <c r="B204" s="396">
        <v>2</v>
      </c>
      <c r="C204" s="397"/>
      <c r="D204" s="396">
        <v>3</v>
      </c>
      <c r="E204" s="397"/>
      <c r="F204" s="396">
        <v>4</v>
      </c>
      <c r="G204" s="397"/>
    </row>
    <row r="205" spans="1:7" ht="108" x14ac:dyDescent="0.3">
      <c r="A205" s="13" t="s">
        <v>27</v>
      </c>
      <c r="B205" s="396"/>
      <c r="C205" s="397"/>
      <c r="D205" s="396"/>
      <c r="E205" s="397"/>
      <c r="F205" s="399">
        <f>B205*D205</f>
        <v>0</v>
      </c>
      <c r="G205" s="400"/>
    </row>
    <row r="206" spans="1:7" ht="18" x14ac:dyDescent="0.3">
      <c r="A206" s="13" t="s">
        <v>154</v>
      </c>
      <c r="B206" s="396"/>
      <c r="C206" s="397"/>
      <c r="D206" s="396"/>
      <c r="E206" s="397"/>
      <c r="F206" s="399"/>
      <c r="G206" s="400"/>
    </row>
    <row r="207" spans="1:7" ht="17.399999999999999" x14ac:dyDescent="0.3">
      <c r="A207" s="8"/>
    </row>
    <row r="208" spans="1:7" ht="18" x14ac:dyDescent="0.35">
      <c r="A208" s="9" t="s">
        <v>145</v>
      </c>
      <c r="B208" s="10">
        <v>323</v>
      </c>
    </row>
    <row r="209" spans="1:7" ht="15" x14ac:dyDescent="0.3">
      <c r="A209" s="11"/>
    </row>
    <row r="210" spans="1:7" ht="18" customHeight="1" x14ac:dyDescent="0.3">
      <c r="A210" s="285" t="s">
        <v>84</v>
      </c>
      <c r="B210" s="396" t="s">
        <v>104</v>
      </c>
      <c r="C210" s="397"/>
      <c r="D210" s="396" t="s">
        <v>105</v>
      </c>
      <c r="E210" s="397"/>
      <c r="F210" s="396" t="s">
        <v>106</v>
      </c>
      <c r="G210" s="397"/>
    </row>
    <row r="211" spans="1:7" ht="18" x14ac:dyDescent="0.3">
      <c r="A211" s="285">
        <v>1</v>
      </c>
      <c r="B211" s="396">
        <v>2</v>
      </c>
      <c r="C211" s="397"/>
      <c r="D211" s="396">
        <v>3</v>
      </c>
      <c r="E211" s="397"/>
      <c r="F211" s="396">
        <v>4</v>
      </c>
      <c r="G211" s="397"/>
    </row>
    <row r="212" spans="1:7" ht="108" x14ac:dyDescent="0.3">
      <c r="A212" s="13" t="s">
        <v>330</v>
      </c>
      <c r="B212" s="396"/>
      <c r="C212" s="397"/>
      <c r="D212" s="396"/>
      <c r="E212" s="397"/>
      <c r="F212" s="399">
        <f>B212*D212</f>
        <v>0</v>
      </c>
      <c r="G212" s="400"/>
    </row>
    <row r="213" spans="1:7" ht="18" x14ac:dyDescent="0.3">
      <c r="A213" s="13" t="s">
        <v>154</v>
      </c>
      <c r="B213" s="396"/>
      <c r="C213" s="397"/>
      <c r="D213" s="396"/>
      <c r="E213" s="397"/>
      <c r="F213" s="399"/>
      <c r="G213" s="400"/>
    </row>
    <row r="214" spans="1:7" ht="17.399999999999999" x14ac:dyDescent="0.3">
      <c r="A214" s="8"/>
    </row>
    <row r="215" spans="1:7" ht="34.799999999999997" customHeight="1" x14ac:dyDescent="0.3">
      <c r="A215" s="409" t="s">
        <v>221</v>
      </c>
      <c r="B215" s="409"/>
      <c r="C215" s="409"/>
      <c r="D215" s="409"/>
      <c r="E215" s="409"/>
      <c r="F215" s="409"/>
      <c r="G215" s="409"/>
    </row>
    <row r="216" spans="1:7" ht="18" x14ac:dyDescent="0.35">
      <c r="A216" s="9" t="s">
        <v>143</v>
      </c>
      <c r="B216" s="10">
        <v>851</v>
      </c>
    </row>
    <row r="217" spans="1:7" ht="15" x14ac:dyDescent="0.3">
      <c r="A217" s="11"/>
    </row>
    <row r="218" spans="1:7" ht="73.2" customHeight="1" x14ac:dyDescent="0.3">
      <c r="A218" s="58" t="s">
        <v>84</v>
      </c>
      <c r="B218" s="396" t="s">
        <v>107</v>
      </c>
      <c r="C218" s="397"/>
      <c r="D218" s="396" t="s">
        <v>108</v>
      </c>
      <c r="E218" s="397"/>
      <c r="F218" s="396" t="s">
        <v>109</v>
      </c>
      <c r="G218" s="397"/>
    </row>
    <row r="219" spans="1:7" ht="18" x14ac:dyDescent="0.3">
      <c r="A219" s="58">
        <v>1</v>
      </c>
      <c r="B219" s="396">
        <v>2</v>
      </c>
      <c r="C219" s="397"/>
      <c r="D219" s="416">
        <v>3</v>
      </c>
      <c r="E219" s="417"/>
      <c r="F219" s="416">
        <v>4</v>
      </c>
      <c r="G219" s="417"/>
    </row>
    <row r="220" spans="1:7" ht="36" x14ac:dyDescent="0.3">
      <c r="A220" s="13" t="s">
        <v>110</v>
      </c>
      <c r="B220" s="416">
        <v>50000</v>
      </c>
      <c r="C220" s="417"/>
      <c r="D220" s="416">
        <v>2.2000000000000002</v>
      </c>
      <c r="E220" s="417"/>
      <c r="F220" s="399">
        <v>1100</v>
      </c>
      <c r="G220" s="400"/>
    </row>
    <row r="221" spans="1:7" ht="36" x14ac:dyDescent="0.3">
      <c r="A221" s="13" t="s">
        <v>111</v>
      </c>
      <c r="B221" s="416">
        <v>2105642</v>
      </c>
      <c r="C221" s="417"/>
      <c r="D221" s="416">
        <v>1.5</v>
      </c>
      <c r="E221" s="417"/>
      <c r="F221" s="399">
        <v>31584</v>
      </c>
      <c r="G221" s="400"/>
    </row>
    <row r="222" spans="1:7" ht="18" x14ac:dyDescent="0.3">
      <c r="A222" s="13" t="s">
        <v>144</v>
      </c>
      <c r="B222" s="416"/>
      <c r="C222" s="417"/>
      <c r="D222" s="416"/>
      <c r="E222" s="417"/>
      <c r="F222" s="399">
        <v>32684.63</v>
      </c>
      <c r="G222" s="400"/>
    </row>
    <row r="223" spans="1:7" ht="18" x14ac:dyDescent="0.3">
      <c r="A223" s="15"/>
      <c r="B223" s="16"/>
      <c r="C223" s="19"/>
      <c r="D223" s="20"/>
      <c r="E223" s="21"/>
      <c r="F223" s="21"/>
      <c r="G223" s="21"/>
    </row>
    <row r="224" spans="1:7" ht="18" x14ac:dyDescent="0.3">
      <c r="A224" s="9" t="s">
        <v>112</v>
      </c>
    </row>
    <row r="225" spans="1:7" ht="15" x14ac:dyDescent="0.3">
      <c r="A225" s="11"/>
    </row>
    <row r="226" spans="1:7" ht="36.6" customHeight="1" x14ac:dyDescent="0.3">
      <c r="A226" s="58" t="s">
        <v>84</v>
      </c>
      <c r="B226" s="396" t="s">
        <v>107</v>
      </c>
      <c r="C226" s="397"/>
      <c r="D226" s="396" t="s">
        <v>108</v>
      </c>
      <c r="E226" s="397"/>
      <c r="F226" s="396" t="s">
        <v>113</v>
      </c>
      <c r="G226" s="397"/>
    </row>
    <row r="227" spans="1:7" ht="18" x14ac:dyDescent="0.35">
      <c r="A227" s="58">
        <v>1</v>
      </c>
      <c r="B227" s="396">
        <v>2</v>
      </c>
      <c r="C227" s="397"/>
      <c r="D227" s="396">
        <v>3</v>
      </c>
      <c r="E227" s="397"/>
      <c r="F227" s="410">
        <v>4</v>
      </c>
      <c r="G227" s="411"/>
    </row>
    <row r="228" spans="1:7" ht="112.65" customHeight="1" x14ac:dyDescent="0.3">
      <c r="A228" s="13" t="s">
        <v>275</v>
      </c>
      <c r="B228" s="396" t="s">
        <v>115</v>
      </c>
      <c r="C228" s="397"/>
      <c r="D228" s="396" t="s">
        <v>115</v>
      </c>
      <c r="E228" s="397"/>
      <c r="F228" s="412"/>
      <c r="G228" s="413"/>
    </row>
    <row r="229" spans="1:7" ht="18" x14ac:dyDescent="0.3">
      <c r="A229" s="13" t="s">
        <v>144</v>
      </c>
      <c r="B229" s="416"/>
      <c r="C229" s="417"/>
      <c r="D229" s="416"/>
      <c r="E229" s="417"/>
      <c r="F229" s="477"/>
      <c r="G229" s="478"/>
    </row>
    <row r="230" spans="1:7" ht="18" x14ac:dyDescent="0.3">
      <c r="A230" s="9"/>
    </row>
    <row r="231" spans="1:7" ht="18" x14ac:dyDescent="0.3">
      <c r="A231" s="9" t="s">
        <v>117</v>
      </c>
    </row>
    <row r="232" spans="1:7" ht="15" x14ac:dyDescent="0.3">
      <c r="A232" s="11"/>
    </row>
    <row r="233" spans="1:7" ht="42.6" customHeight="1" x14ac:dyDescent="0.3">
      <c r="A233" s="58" t="s">
        <v>84</v>
      </c>
      <c r="B233" s="396" t="s">
        <v>107</v>
      </c>
      <c r="C233" s="397"/>
      <c r="D233" s="396" t="s">
        <v>108</v>
      </c>
      <c r="E233" s="397"/>
      <c r="F233" s="396" t="s">
        <v>113</v>
      </c>
      <c r="G233" s="397"/>
    </row>
    <row r="234" spans="1:7" ht="18" x14ac:dyDescent="0.35">
      <c r="A234" s="58">
        <v>1</v>
      </c>
      <c r="B234" s="396">
        <v>2</v>
      </c>
      <c r="C234" s="397"/>
      <c r="D234" s="396">
        <v>3</v>
      </c>
      <c r="E234" s="397"/>
      <c r="F234" s="410">
        <v>4</v>
      </c>
      <c r="G234" s="411"/>
    </row>
    <row r="235" spans="1:7" ht="70.2" customHeight="1" x14ac:dyDescent="0.3">
      <c r="A235" s="13" t="s">
        <v>153</v>
      </c>
      <c r="B235" s="396" t="s">
        <v>115</v>
      </c>
      <c r="C235" s="397"/>
      <c r="D235" s="396" t="s">
        <v>115</v>
      </c>
      <c r="E235" s="397"/>
      <c r="F235" s="412">
        <v>3150</v>
      </c>
      <c r="G235" s="413"/>
    </row>
    <row r="236" spans="1:7" ht="15" customHeight="1" x14ac:dyDescent="0.3">
      <c r="A236" s="13" t="s">
        <v>144</v>
      </c>
      <c r="B236" s="416"/>
      <c r="C236" s="417"/>
      <c r="D236" s="416"/>
      <c r="E236" s="417"/>
      <c r="F236" s="423">
        <v>3150</v>
      </c>
      <c r="G236" s="424"/>
    </row>
    <row r="237" spans="1:7" ht="17.399999999999999" x14ac:dyDescent="0.3">
      <c r="A237" s="8"/>
    </row>
    <row r="238" spans="1:7" ht="45" customHeight="1" x14ac:dyDescent="0.3">
      <c r="A238" s="409" t="s">
        <v>204</v>
      </c>
      <c r="B238" s="409"/>
      <c r="C238" s="409"/>
      <c r="D238" s="409"/>
      <c r="E238" s="409"/>
      <c r="F238" s="409"/>
      <c r="G238" s="409"/>
    </row>
    <row r="239" spans="1:7" ht="15.6" x14ac:dyDescent="0.3">
      <c r="A239" s="18"/>
    </row>
    <row r="240" spans="1:7" ht="18" x14ac:dyDescent="0.35">
      <c r="A240" s="9" t="s">
        <v>143</v>
      </c>
      <c r="B240" s="52" t="s">
        <v>205</v>
      </c>
      <c r="C240" s="51"/>
    </row>
    <row r="241" spans="1:7" ht="15" x14ac:dyDescent="0.3">
      <c r="A241" s="11"/>
    </row>
    <row r="242" spans="1:7" ht="55.95" customHeight="1" x14ac:dyDescent="0.3">
      <c r="A242" s="58" t="s">
        <v>84</v>
      </c>
      <c r="B242" s="396" t="s">
        <v>104</v>
      </c>
      <c r="C242" s="397"/>
      <c r="D242" s="396" t="s">
        <v>105</v>
      </c>
      <c r="E242" s="397"/>
      <c r="F242" s="396" t="s">
        <v>106</v>
      </c>
      <c r="G242" s="397"/>
    </row>
    <row r="243" spans="1:7" ht="18" x14ac:dyDescent="0.3">
      <c r="A243" s="58">
        <v>1</v>
      </c>
      <c r="B243" s="396">
        <v>2</v>
      </c>
      <c r="C243" s="397"/>
      <c r="D243" s="396">
        <v>3</v>
      </c>
      <c r="E243" s="397"/>
      <c r="F243" s="396">
        <v>4</v>
      </c>
      <c r="G243" s="397"/>
    </row>
    <row r="244" spans="1:7" ht="18" x14ac:dyDescent="0.3">
      <c r="A244" s="13"/>
      <c r="B244" s="416"/>
      <c r="C244" s="417"/>
      <c r="D244" s="416"/>
      <c r="E244" s="417"/>
      <c r="F244" s="399">
        <f>B244*D244</f>
        <v>0</v>
      </c>
      <c r="G244" s="400"/>
    </row>
    <row r="245" spans="1:7" ht="18" x14ac:dyDescent="0.3">
      <c r="A245" s="13"/>
      <c r="B245" s="416"/>
      <c r="C245" s="417"/>
      <c r="D245" s="416"/>
      <c r="E245" s="417"/>
      <c r="F245" s="423"/>
      <c r="G245" s="424"/>
    </row>
    <row r="246" spans="1:7" ht="18" customHeight="1" x14ac:dyDescent="0.3">
      <c r="A246" s="8"/>
    </row>
    <row r="247" spans="1:7" ht="18" customHeight="1" x14ac:dyDescent="0.35">
      <c r="A247" s="9" t="s">
        <v>143</v>
      </c>
      <c r="B247" s="52" t="s">
        <v>206</v>
      </c>
      <c r="C247" s="51"/>
    </row>
    <row r="248" spans="1:7" ht="18" customHeight="1" x14ac:dyDescent="0.3">
      <c r="A248" s="11"/>
    </row>
    <row r="249" spans="1:7" ht="44.55" customHeight="1" x14ac:dyDescent="0.3">
      <c r="A249" s="58" t="s">
        <v>84</v>
      </c>
      <c r="B249" s="396" t="s">
        <v>104</v>
      </c>
      <c r="C249" s="397"/>
      <c r="D249" s="396" t="s">
        <v>105</v>
      </c>
      <c r="E249" s="397"/>
      <c r="F249" s="396" t="s">
        <v>106</v>
      </c>
      <c r="G249" s="397"/>
    </row>
    <row r="250" spans="1:7" ht="18" customHeight="1" x14ac:dyDescent="0.3">
      <c r="A250" s="58">
        <v>1</v>
      </c>
      <c r="B250" s="396">
        <v>2</v>
      </c>
      <c r="C250" s="397"/>
      <c r="D250" s="396">
        <v>3</v>
      </c>
      <c r="E250" s="397"/>
      <c r="F250" s="396">
        <v>4</v>
      </c>
      <c r="G250" s="397"/>
    </row>
    <row r="251" spans="1:7" ht="18" customHeight="1" x14ac:dyDescent="0.3">
      <c r="A251" s="13"/>
      <c r="B251" s="416"/>
      <c r="C251" s="417"/>
      <c r="D251" s="416"/>
      <c r="E251" s="417"/>
      <c r="F251" s="399">
        <f>B251*D251</f>
        <v>0</v>
      </c>
      <c r="G251" s="400"/>
    </row>
    <row r="252" spans="1:7" ht="18" customHeight="1" x14ac:dyDescent="0.3">
      <c r="A252" s="13"/>
      <c r="B252" s="416"/>
      <c r="C252" s="417"/>
      <c r="D252" s="416"/>
      <c r="E252" s="417"/>
      <c r="F252" s="423"/>
      <c r="G252" s="424"/>
    </row>
    <row r="253" spans="1:7" ht="18" customHeight="1" x14ac:dyDescent="0.3">
      <c r="A253" s="8"/>
    </row>
    <row r="254" spans="1:7" ht="18" customHeight="1" x14ac:dyDescent="0.35">
      <c r="A254" s="9" t="s">
        <v>143</v>
      </c>
      <c r="B254" s="52" t="s">
        <v>207</v>
      </c>
      <c r="C254" s="51"/>
    </row>
    <row r="255" spans="1:7" ht="18" customHeight="1" x14ac:dyDescent="0.3">
      <c r="A255" s="11"/>
    </row>
    <row r="256" spans="1:7" ht="42" customHeight="1" x14ac:dyDescent="0.3">
      <c r="A256" s="58" t="s">
        <v>84</v>
      </c>
      <c r="B256" s="396" t="s">
        <v>104</v>
      </c>
      <c r="C256" s="397"/>
      <c r="D256" s="396" t="s">
        <v>105</v>
      </c>
      <c r="E256" s="397"/>
      <c r="F256" s="396" t="s">
        <v>106</v>
      </c>
      <c r="G256" s="397"/>
    </row>
    <row r="257" spans="1:7" ht="18" customHeight="1" x14ac:dyDescent="0.3">
      <c r="A257" s="58">
        <v>1</v>
      </c>
      <c r="B257" s="396">
        <v>2</v>
      </c>
      <c r="C257" s="397"/>
      <c r="D257" s="396">
        <v>3</v>
      </c>
      <c r="E257" s="397"/>
      <c r="F257" s="396">
        <v>4</v>
      </c>
      <c r="G257" s="397"/>
    </row>
    <row r="258" spans="1:7" ht="18" customHeight="1" x14ac:dyDescent="0.3">
      <c r="A258" s="13"/>
      <c r="B258" s="416"/>
      <c r="C258" s="417"/>
      <c r="D258" s="416"/>
      <c r="E258" s="417"/>
      <c r="F258" s="423">
        <f>B258*D258</f>
        <v>0</v>
      </c>
      <c r="G258" s="424"/>
    </row>
    <row r="259" spans="1:7" ht="18" customHeight="1" x14ac:dyDescent="0.3">
      <c r="A259" s="13"/>
      <c r="B259" s="416"/>
      <c r="C259" s="417"/>
      <c r="D259" s="416"/>
      <c r="E259" s="417"/>
      <c r="F259" s="423"/>
      <c r="G259" s="424"/>
    </row>
    <row r="260" spans="1:7" ht="18" customHeight="1" x14ac:dyDescent="0.3">
      <c r="A260" s="15"/>
      <c r="B260" s="16"/>
      <c r="C260" s="16"/>
      <c r="D260" s="16"/>
      <c r="E260" s="16"/>
      <c r="F260" s="16"/>
      <c r="G260" s="16"/>
    </row>
    <row r="261" spans="1:7" ht="43.2" customHeight="1" x14ac:dyDescent="0.3">
      <c r="A261" s="409" t="s">
        <v>208</v>
      </c>
      <c r="B261" s="409"/>
      <c r="C261" s="409"/>
      <c r="D261" s="409"/>
      <c r="E261" s="409"/>
      <c r="F261" s="409"/>
      <c r="G261" s="409"/>
    </row>
    <row r="262" spans="1:7" ht="43.2" customHeight="1" x14ac:dyDescent="0.35">
      <c r="A262" s="9" t="s">
        <v>143</v>
      </c>
      <c r="B262" s="10">
        <v>831</v>
      </c>
      <c r="C262" s="228"/>
      <c r="D262" s="228"/>
      <c r="E262" s="228"/>
      <c r="F262" s="228"/>
      <c r="G262" s="228"/>
    </row>
    <row r="263" spans="1:7" ht="52.2" customHeight="1" x14ac:dyDescent="0.3">
      <c r="A263" s="227" t="s">
        <v>84</v>
      </c>
      <c r="B263" s="396" t="s">
        <v>107</v>
      </c>
      <c r="C263" s="397"/>
      <c r="D263" s="396" t="s">
        <v>108</v>
      </c>
      <c r="E263" s="397"/>
      <c r="F263" s="396" t="s">
        <v>109</v>
      </c>
      <c r="G263" s="397"/>
    </row>
    <row r="264" spans="1:7" ht="18" customHeight="1" x14ac:dyDescent="0.3">
      <c r="A264" s="227">
        <v>1</v>
      </c>
      <c r="B264" s="396">
        <v>2</v>
      </c>
      <c r="C264" s="397"/>
      <c r="D264" s="396">
        <v>3</v>
      </c>
      <c r="E264" s="397"/>
      <c r="F264" s="396">
        <v>4</v>
      </c>
      <c r="G264" s="397"/>
    </row>
    <row r="265" spans="1:7" ht="18" customHeight="1" x14ac:dyDescent="0.3">
      <c r="A265" s="244"/>
      <c r="B265" s="245"/>
      <c r="C265" s="246"/>
      <c r="D265" s="245"/>
      <c r="E265" s="246"/>
      <c r="F265" s="245"/>
      <c r="G265" s="246"/>
    </row>
    <row r="266" spans="1:7" ht="18" customHeight="1" x14ac:dyDescent="0.3">
      <c r="A266" s="227" t="s">
        <v>243</v>
      </c>
      <c r="B266" s="396"/>
      <c r="C266" s="397"/>
      <c r="D266" s="396"/>
      <c r="E266" s="397"/>
      <c r="F266" s="396"/>
      <c r="G266" s="397"/>
    </row>
    <row r="267" spans="1:7" ht="18" customHeight="1" x14ac:dyDescent="0.3">
      <c r="A267" s="227"/>
      <c r="B267" s="396"/>
      <c r="C267" s="397"/>
      <c r="D267" s="396"/>
      <c r="E267" s="397"/>
      <c r="F267" s="396"/>
      <c r="G267" s="397"/>
    </row>
    <row r="268" spans="1:7" ht="18" customHeight="1" x14ac:dyDescent="0.3">
      <c r="A268" s="227" t="s">
        <v>244</v>
      </c>
      <c r="B268" s="396"/>
      <c r="C268" s="397"/>
      <c r="D268" s="396"/>
      <c r="E268" s="397"/>
      <c r="F268" s="399">
        <v>0</v>
      </c>
      <c r="G268" s="400"/>
    </row>
    <row r="269" spans="1:7" ht="18" customHeight="1" x14ac:dyDescent="0.35">
      <c r="A269" s="9"/>
      <c r="B269" s="10"/>
      <c r="C269" s="228"/>
      <c r="D269" s="228"/>
      <c r="E269" s="228"/>
      <c r="F269" s="228"/>
      <c r="G269" s="228"/>
    </row>
    <row r="270" spans="1:7" ht="18" customHeight="1" x14ac:dyDescent="0.35">
      <c r="A270" s="9" t="s">
        <v>143</v>
      </c>
      <c r="B270" s="10">
        <v>853</v>
      </c>
    </row>
    <row r="271" spans="1:7" ht="18" customHeight="1" x14ac:dyDescent="0.3">
      <c r="A271" s="11"/>
    </row>
    <row r="272" spans="1:7" ht="48.6" customHeight="1" x14ac:dyDescent="0.3">
      <c r="A272" s="227" t="s">
        <v>84</v>
      </c>
      <c r="B272" s="396" t="s">
        <v>107</v>
      </c>
      <c r="C272" s="397"/>
      <c r="D272" s="396" t="s">
        <v>108</v>
      </c>
      <c r="E272" s="397"/>
      <c r="F272" s="396" t="s">
        <v>109</v>
      </c>
      <c r="G272" s="397"/>
    </row>
    <row r="273" spans="1:7" ht="18" customHeight="1" x14ac:dyDescent="0.3">
      <c r="A273" s="227">
        <v>1</v>
      </c>
      <c r="B273" s="396">
        <v>2</v>
      </c>
      <c r="C273" s="397"/>
      <c r="D273" s="396">
        <v>3</v>
      </c>
      <c r="E273" s="397"/>
      <c r="F273" s="396">
        <v>4</v>
      </c>
      <c r="G273" s="397"/>
    </row>
    <row r="274" spans="1:7" ht="28.95" customHeight="1" x14ac:dyDescent="0.3">
      <c r="A274" s="227"/>
      <c r="B274" s="396"/>
      <c r="C274" s="397"/>
      <c r="D274" s="396"/>
      <c r="E274" s="397"/>
      <c r="F274" s="396"/>
      <c r="G274" s="397"/>
    </row>
    <row r="275" spans="1:7" ht="41.4" customHeight="1" x14ac:dyDescent="0.3">
      <c r="A275" s="227" t="s">
        <v>240</v>
      </c>
      <c r="B275" s="396"/>
      <c r="C275" s="397"/>
      <c r="D275" s="396"/>
      <c r="E275" s="397"/>
      <c r="F275" s="399">
        <v>0</v>
      </c>
      <c r="G275" s="400"/>
    </row>
    <row r="276" spans="1:7" ht="18" x14ac:dyDescent="0.3">
      <c r="A276" s="227"/>
      <c r="B276" s="396"/>
      <c r="C276" s="397"/>
      <c r="D276" s="396"/>
      <c r="E276" s="397"/>
      <c r="F276" s="396"/>
      <c r="G276" s="397"/>
    </row>
    <row r="277" spans="1:7" ht="18" x14ac:dyDescent="0.3">
      <c r="A277" s="227" t="s">
        <v>241</v>
      </c>
      <c r="B277" s="396"/>
      <c r="C277" s="397"/>
      <c r="D277" s="396"/>
      <c r="E277" s="397"/>
      <c r="F277" s="399">
        <v>0</v>
      </c>
      <c r="G277" s="400"/>
    </row>
    <row r="278" spans="1:7" ht="18" x14ac:dyDescent="0.3">
      <c r="A278" s="227"/>
      <c r="B278" s="396"/>
      <c r="C278" s="397"/>
      <c r="D278" s="396"/>
      <c r="E278" s="397"/>
      <c r="F278" s="396"/>
      <c r="G278" s="397"/>
    </row>
    <row r="279" spans="1:7" ht="58.95" customHeight="1" x14ac:dyDescent="0.3">
      <c r="A279" s="227" t="s">
        <v>242</v>
      </c>
      <c r="B279" s="396"/>
      <c r="C279" s="397"/>
      <c r="D279" s="396"/>
      <c r="E279" s="397"/>
      <c r="F279" s="399">
        <v>0</v>
      </c>
      <c r="G279" s="400"/>
    </row>
    <row r="280" spans="1:7" ht="28.95" customHeight="1" x14ac:dyDescent="0.3">
      <c r="A280" s="227"/>
      <c r="B280" s="396"/>
      <c r="C280" s="397"/>
      <c r="D280" s="396"/>
      <c r="E280" s="397"/>
      <c r="F280" s="396"/>
      <c r="G280" s="397"/>
    </row>
    <row r="281" spans="1:7" ht="28.95" customHeight="1" x14ac:dyDescent="0.3">
      <c r="A281" s="58" t="s">
        <v>243</v>
      </c>
      <c r="B281" s="396"/>
      <c r="C281" s="397"/>
      <c r="D281" s="396"/>
      <c r="E281" s="397"/>
      <c r="F281" s="399">
        <v>0</v>
      </c>
      <c r="G281" s="400"/>
    </row>
    <row r="282" spans="1:7" ht="28.95" customHeight="1" x14ac:dyDescent="0.3">
      <c r="A282" s="58"/>
      <c r="B282" s="396"/>
      <c r="C282" s="397"/>
      <c r="D282" s="396"/>
      <c r="E282" s="397"/>
      <c r="F282" s="396"/>
      <c r="G282" s="397"/>
    </row>
    <row r="283" spans="1:7" ht="18" x14ac:dyDescent="0.3">
      <c r="A283" s="58" t="s">
        <v>244</v>
      </c>
      <c r="B283" s="396"/>
      <c r="C283" s="397"/>
      <c r="D283" s="396"/>
      <c r="E283" s="397"/>
      <c r="F283" s="399">
        <v>0</v>
      </c>
      <c r="G283" s="400"/>
    </row>
    <row r="284" spans="1:7" ht="24.6" customHeight="1" x14ac:dyDescent="0.3">
      <c r="A284" s="13"/>
      <c r="B284" s="416"/>
      <c r="C284" s="417"/>
      <c r="D284" s="416"/>
      <c r="E284" s="417"/>
      <c r="F284" s="423"/>
      <c r="G284" s="424"/>
    </row>
    <row r="285" spans="1:7" ht="18" x14ac:dyDescent="0.3">
      <c r="A285" s="15"/>
      <c r="B285" s="16"/>
      <c r="C285" s="16"/>
      <c r="D285" s="16"/>
      <c r="E285" s="16"/>
      <c r="F285" s="16"/>
      <c r="G285" s="16"/>
    </row>
    <row r="286" spans="1:7" ht="17.399999999999999" customHeight="1" x14ac:dyDescent="0.3">
      <c r="A286" s="409" t="s">
        <v>209</v>
      </c>
      <c r="B286" s="409"/>
      <c r="C286" s="409"/>
      <c r="D286" s="409"/>
      <c r="E286" s="409"/>
      <c r="F286" s="409"/>
      <c r="G286" s="409"/>
    </row>
    <row r="287" spans="1:7" ht="17.399999999999999" customHeight="1" x14ac:dyDescent="0.3">
      <c r="A287" s="427" t="s">
        <v>210</v>
      </c>
      <c r="B287" s="427"/>
      <c r="C287" s="427"/>
      <c r="D287" s="427"/>
      <c r="E287" s="427"/>
      <c r="F287" s="427"/>
      <c r="G287" s="427"/>
    </row>
    <row r="288" spans="1:7" ht="54.6" customHeight="1" x14ac:dyDescent="0.3">
      <c r="A288" s="61"/>
      <c r="B288" s="61"/>
      <c r="C288" s="61"/>
      <c r="D288" s="61"/>
      <c r="E288" s="61"/>
      <c r="F288" s="61"/>
      <c r="G288" s="61"/>
    </row>
    <row r="289" spans="1:7" ht="18" x14ac:dyDescent="0.3">
      <c r="A289" s="9" t="s">
        <v>143</v>
      </c>
      <c r="B289" s="19">
        <v>244</v>
      </c>
      <c r="C289" s="61"/>
      <c r="D289" s="61"/>
      <c r="E289" s="61"/>
      <c r="F289" s="61"/>
      <c r="G289" s="61"/>
    </row>
    <row r="290" spans="1:7" ht="17.399999999999999" x14ac:dyDescent="0.3">
      <c r="A290" s="22"/>
      <c r="B290" s="22"/>
      <c r="C290" s="22"/>
      <c r="D290" s="22"/>
      <c r="E290" s="22"/>
      <c r="F290" s="22"/>
      <c r="G290" s="22"/>
    </row>
    <row r="291" spans="1:7" ht="35.4" customHeight="1" x14ac:dyDescent="0.3">
      <c r="A291" s="58" t="s">
        <v>84</v>
      </c>
      <c r="B291" s="396" t="s">
        <v>158</v>
      </c>
      <c r="C291" s="397"/>
      <c r="D291" s="396" t="s">
        <v>120</v>
      </c>
      <c r="E291" s="397"/>
      <c r="F291" s="396" t="s">
        <v>159</v>
      </c>
      <c r="G291" s="397"/>
    </row>
    <row r="292" spans="1:7" ht="18" x14ac:dyDescent="0.3">
      <c r="A292" s="58">
        <v>1</v>
      </c>
      <c r="B292" s="396">
        <v>2</v>
      </c>
      <c r="C292" s="397"/>
      <c r="D292" s="396">
        <v>3</v>
      </c>
      <c r="E292" s="397"/>
      <c r="F292" s="416">
        <v>4</v>
      </c>
      <c r="G292" s="417"/>
    </row>
    <row r="293" spans="1:7" ht="18" x14ac:dyDescent="0.3">
      <c r="A293" s="13" t="s">
        <v>157</v>
      </c>
      <c r="B293" s="416"/>
      <c r="C293" s="417"/>
      <c r="D293" s="416"/>
      <c r="E293" s="417"/>
      <c r="F293" s="399">
        <f>B293*D293</f>
        <v>0</v>
      </c>
      <c r="G293" s="400"/>
    </row>
    <row r="294" spans="1:7" ht="18" x14ac:dyDescent="0.3">
      <c r="A294" s="13" t="s">
        <v>118</v>
      </c>
      <c r="B294" s="416"/>
      <c r="C294" s="417"/>
      <c r="D294" s="416"/>
      <c r="E294" s="417"/>
      <c r="F294" s="423"/>
      <c r="G294" s="424"/>
    </row>
    <row r="295" spans="1:7" ht="17.399999999999999" x14ac:dyDescent="0.3">
      <c r="A295" s="57"/>
      <c r="B295" s="57"/>
      <c r="C295" s="57"/>
      <c r="D295" s="57"/>
      <c r="E295" s="57"/>
      <c r="F295" s="57"/>
      <c r="G295" s="57"/>
    </row>
    <row r="296" spans="1:7" ht="17.399999999999999" x14ac:dyDescent="0.3">
      <c r="A296" s="408" t="s">
        <v>211</v>
      </c>
      <c r="B296" s="408"/>
      <c r="C296" s="408"/>
      <c r="D296" s="408"/>
      <c r="E296" s="408"/>
      <c r="F296" s="408"/>
      <c r="G296" s="408"/>
    </row>
    <row r="297" spans="1:7" ht="18" x14ac:dyDescent="0.3">
      <c r="A297" s="9"/>
    </row>
    <row r="298" spans="1:7" ht="50.4" customHeight="1" x14ac:dyDescent="0.35">
      <c r="A298" s="9" t="s">
        <v>143</v>
      </c>
      <c r="B298" s="10">
        <v>244</v>
      </c>
    </row>
    <row r="299" spans="1:7" ht="17.399999999999999" x14ac:dyDescent="0.3">
      <c r="A299" s="8"/>
    </row>
    <row r="300" spans="1:7" ht="29.4" customHeight="1" x14ac:dyDescent="0.3">
      <c r="A300" s="58" t="s">
        <v>84</v>
      </c>
      <c r="B300" s="396" t="s">
        <v>119</v>
      </c>
      <c r="C300" s="397"/>
      <c r="D300" s="396" t="s">
        <v>120</v>
      </c>
      <c r="E300" s="397"/>
      <c r="F300" s="396" t="s">
        <v>183</v>
      </c>
      <c r="G300" s="397"/>
    </row>
    <row r="301" spans="1:7" ht="18" x14ac:dyDescent="0.3">
      <c r="A301" s="58">
        <v>1</v>
      </c>
      <c r="B301" s="396">
        <v>2</v>
      </c>
      <c r="C301" s="397"/>
      <c r="D301" s="396">
        <v>3</v>
      </c>
      <c r="E301" s="397"/>
      <c r="F301" s="416">
        <v>4</v>
      </c>
      <c r="G301" s="417"/>
    </row>
    <row r="302" spans="1:7" ht="18" x14ac:dyDescent="0.3">
      <c r="A302" s="13" t="s">
        <v>121</v>
      </c>
      <c r="B302" s="416">
        <v>1</v>
      </c>
      <c r="C302" s="417"/>
      <c r="D302" s="416">
        <v>1526.6669999999999</v>
      </c>
      <c r="E302" s="417"/>
      <c r="F302" s="399">
        <f>B302*D302*12</f>
        <v>18320.004000000001</v>
      </c>
      <c r="G302" s="400"/>
    </row>
    <row r="303" spans="1:7" ht="18" x14ac:dyDescent="0.3">
      <c r="A303" s="13" t="s">
        <v>276</v>
      </c>
      <c r="B303" s="416">
        <v>1</v>
      </c>
      <c r="C303" s="417"/>
      <c r="D303" s="416">
        <v>2879.614</v>
      </c>
      <c r="E303" s="417"/>
      <c r="F303" s="399">
        <f>B303*D303*12</f>
        <v>34555.368000000002</v>
      </c>
      <c r="G303" s="400"/>
    </row>
    <row r="304" spans="1:7" ht="18" x14ac:dyDescent="0.3">
      <c r="A304" s="13" t="s">
        <v>144</v>
      </c>
      <c r="B304" s="416"/>
      <c r="C304" s="417"/>
      <c r="D304" s="416"/>
      <c r="E304" s="417"/>
      <c r="F304" s="423">
        <f>F302+F303</f>
        <v>52875.372000000003</v>
      </c>
      <c r="G304" s="424"/>
    </row>
    <row r="305" spans="1:7" ht="15" x14ac:dyDescent="0.3">
      <c r="A305" s="23"/>
    </row>
    <row r="306" spans="1:7" ht="17.399999999999999" x14ac:dyDescent="0.3">
      <c r="A306" s="408" t="s">
        <v>212</v>
      </c>
      <c r="B306" s="408"/>
      <c r="C306" s="408"/>
      <c r="D306" s="408"/>
      <c r="E306" s="408"/>
      <c r="F306" s="408"/>
      <c r="G306" s="408"/>
    </row>
    <row r="307" spans="1:7" ht="54.6" customHeight="1" x14ac:dyDescent="0.3">
      <c r="A307" s="9"/>
    </row>
    <row r="308" spans="1:7" ht="18" x14ac:dyDescent="0.35">
      <c r="A308" s="9" t="s">
        <v>143</v>
      </c>
      <c r="B308" s="10">
        <v>244</v>
      </c>
    </row>
    <row r="309" spans="1:7" ht="17.399999999999999" x14ac:dyDescent="0.3">
      <c r="A309" s="8"/>
    </row>
    <row r="310" spans="1:7" ht="18" customHeight="1" x14ac:dyDescent="0.3">
      <c r="A310" s="58" t="s">
        <v>84</v>
      </c>
      <c r="B310" s="396" t="s">
        <v>123</v>
      </c>
      <c r="C310" s="397"/>
      <c r="D310" s="396" t="s">
        <v>91</v>
      </c>
      <c r="E310" s="397"/>
      <c r="F310" s="396" t="s">
        <v>183</v>
      </c>
      <c r="G310" s="397"/>
    </row>
    <row r="311" spans="1:7" ht="18" x14ac:dyDescent="0.3">
      <c r="A311" s="58">
        <v>1</v>
      </c>
      <c r="B311" s="396">
        <v>2</v>
      </c>
      <c r="C311" s="397"/>
      <c r="D311" s="396">
        <v>3</v>
      </c>
      <c r="E311" s="397"/>
      <c r="F311" s="396">
        <v>4</v>
      </c>
      <c r="G311" s="397"/>
    </row>
    <row r="312" spans="1:7" ht="18" x14ac:dyDescent="0.3">
      <c r="A312" s="13"/>
      <c r="B312" s="396"/>
      <c r="C312" s="397"/>
      <c r="D312" s="396"/>
      <c r="E312" s="397"/>
      <c r="F312" s="399">
        <f>B312*D312*12</f>
        <v>0</v>
      </c>
      <c r="G312" s="400"/>
    </row>
    <row r="313" spans="1:7" ht="18" x14ac:dyDescent="0.3">
      <c r="A313" s="13" t="s">
        <v>118</v>
      </c>
      <c r="B313" s="396"/>
      <c r="C313" s="397"/>
      <c r="D313" s="396"/>
      <c r="E313" s="397"/>
      <c r="F313" s="399">
        <f>B313*D313*12</f>
        <v>0</v>
      </c>
      <c r="G313" s="400"/>
    </row>
    <row r="314" spans="1:7" ht="17.399999999999999" x14ac:dyDescent="0.3">
      <c r="A314" s="8"/>
    </row>
    <row r="315" spans="1:7" ht="17.399999999999999" x14ac:dyDescent="0.3">
      <c r="A315" s="408" t="s">
        <v>213</v>
      </c>
      <c r="B315" s="408"/>
      <c r="C315" s="408"/>
      <c r="D315" s="408"/>
      <c r="E315" s="408"/>
      <c r="F315" s="408"/>
      <c r="G315" s="408"/>
    </row>
    <row r="316" spans="1:7" ht="18" x14ac:dyDescent="0.3">
      <c r="A316" s="9"/>
    </row>
    <row r="317" spans="1:7" ht="18" x14ac:dyDescent="0.35">
      <c r="A317" s="9" t="s">
        <v>143</v>
      </c>
      <c r="B317" s="10" t="s">
        <v>303</v>
      </c>
    </row>
    <row r="318" spans="1:7" ht="17.399999999999999" x14ac:dyDescent="0.3">
      <c r="A318" s="8"/>
    </row>
    <row r="319" spans="1:7" ht="18" customHeight="1" x14ac:dyDescent="0.3">
      <c r="A319" s="58" t="s">
        <v>84</v>
      </c>
      <c r="B319" s="396" t="s">
        <v>124</v>
      </c>
      <c r="C319" s="397"/>
      <c r="D319" s="396" t="s">
        <v>125</v>
      </c>
      <c r="E319" s="397"/>
      <c r="F319" s="396" t="s">
        <v>92</v>
      </c>
      <c r="G319" s="397"/>
    </row>
    <row r="320" spans="1:7" ht="44.55" customHeight="1" x14ac:dyDescent="0.3">
      <c r="A320" s="58">
        <v>1</v>
      </c>
      <c r="B320" s="396">
        <v>2</v>
      </c>
      <c r="C320" s="397"/>
      <c r="D320" s="396">
        <v>3</v>
      </c>
      <c r="E320" s="397"/>
      <c r="F320" s="396">
        <v>4</v>
      </c>
      <c r="G320" s="397"/>
    </row>
    <row r="321" spans="1:7" ht="54" x14ac:dyDescent="0.3">
      <c r="A321" s="13" t="s">
        <v>18</v>
      </c>
      <c r="B321" s="396">
        <v>86.803601999999998</v>
      </c>
      <c r="C321" s="397"/>
      <c r="D321" s="396">
        <v>4289.1041069000003</v>
      </c>
      <c r="E321" s="397"/>
      <c r="F321" s="399">
        <f t="shared" ref="F321:F326" si="1">B321*D321</f>
        <v>372309.68583191308</v>
      </c>
      <c r="G321" s="400"/>
    </row>
    <row r="322" spans="1:7" ht="36" x14ac:dyDescent="0.3">
      <c r="A322" s="13" t="s">
        <v>19</v>
      </c>
      <c r="B322" s="396"/>
      <c r="C322" s="397"/>
      <c r="D322" s="396"/>
      <c r="E322" s="397"/>
      <c r="F322" s="399">
        <f t="shared" si="1"/>
        <v>0</v>
      </c>
      <c r="G322" s="400"/>
    </row>
    <row r="323" spans="1:7" ht="72" x14ac:dyDescent="0.3">
      <c r="A323" s="13" t="s">
        <v>20</v>
      </c>
      <c r="B323" s="396">
        <v>10203.799000000001</v>
      </c>
      <c r="C323" s="397"/>
      <c r="D323" s="396">
        <v>6.3192510999999998</v>
      </c>
      <c r="E323" s="397"/>
      <c r="F323" s="399">
        <f t="shared" si="1"/>
        <v>64480.368054928906</v>
      </c>
      <c r="G323" s="400"/>
    </row>
    <row r="324" spans="1:7" ht="72" x14ac:dyDescent="0.3">
      <c r="A324" s="13" t="s">
        <v>21</v>
      </c>
      <c r="B324" s="396">
        <v>60.263170000000002</v>
      </c>
      <c r="C324" s="397"/>
      <c r="D324" s="396">
        <v>88.080330000000004</v>
      </c>
      <c r="E324" s="397"/>
      <c r="F324" s="399">
        <f t="shared" si="1"/>
        <v>5307.9999004461006</v>
      </c>
      <c r="G324" s="400"/>
    </row>
    <row r="325" spans="1:7" ht="50.4" customHeight="1" x14ac:dyDescent="0.3">
      <c r="A325" s="24" t="s">
        <v>22</v>
      </c>
      <c r="B325" s="396">
        <v>12</v>
      </c>
      <c r="C325" s="397"/>
      <c r="D325" s="396">
        <v>2745.9589999999998</v>
      </c>
      <c r="E325" s="397"/>
      <c r="F325" s="399">
        <f t="shared" si="1"/>
        <v>32951.508000000002</v>
      </c>
      <c r="G325" s="400"/>
    </row>
    <row r="326" spans="1:7" ht="50.4" customHeight="1" x14ac:dyDescent="0.3">
      <c r="A326" s="24" t="s">
        <v>306</v>
      </c>
      <c r="B326" s="396"/>
      <c r="C326" s="397"/>
      <c r="D326" s="396"/>
      <c r="E326" s="397"/>
      <c r="F326" s="399">
        <f t="shared" si="1"/>
        <v>0</v>
      </c>
      <c r="G326" s="400"/>
    </row>
    <row r="327" spans="1:7" ht="18" x14ac:dyDescent="0.3">
      <c r="A327" s="24" t="s">
        <v>144</v>
      </c>
      <c r="B327" s="396"/>
      <c r="C327" s="397"/>
      <c r="D327" s="396"/>
      <c r="E327" s="397"/>
      <c r="F327" s="399">
        <v>475049.57</v>
      </c>
      <c r="G327" s="400"/>
    </row>
    <row r="328" spans="1:7" ht="18" x14ac:dyDescent="0.3">
      <c r="A328" s="25"/>
      <c r="B328" s="26"/>
      <c r="C328" s="26"/>
      <c r="D328" s="26"/>
      <c r="E328" s="26"/>
      <c r="F328" s="26"/>
      <c r="G328" s="26"/>
    </row>
    <row r="329" spans="1:7" ht="17.399999999999999" x14ac:dyDescent="0.3">
      <c r="A329" s="428" t="s">
        <v>214</v>
      </c>
      <c r="B329" s="428"/>
      <c r="C329" s="428"/>
      <c r="D329" s="428"/>
      <c r="E329" s="428"/>
      <c r="F329" s="428"/>
      <c r="G329" s="428"/>
    </row>
    <row r="330" spans="1:7" ht="39.6" customHeight="1" x14ac:dyDescent="0.3">
      <c r="A330" s="62"/>
      <c r="B330" s="62"/>
      <c r="C330" s="62"/>
      <c r="D330" s="62"/>
      <c r="E330" s="62"/>
      <c r="F330" s="62"/>
      <c r="G330" s="62"/>
    </row>
    <row r="331" spans="1:7" ht="18" x14ac:dyDescent="0.35">
      <c r="A331" s="9" t="s">
        <v>143</v>
      </c>
      <c r="B331" s="10">
        <v>244</v>
      </c>
    </row>
    <row r="332" spans="1:7" ht="43.2" customHeight="1" x14ac:dyDescent="0.3">
      <c r="A332" s="8"/>
    </row>
    <row r="333" spans="1:7" ht="18" customHeight="1" x14ac:dyDescent="0.3">
      <c r="A333" s="58" t="s">
        <v>84</v>
      </c>
      <c r="B333" s="396" t="s">
        <v>126</v>
      </c>
      <c r="C333" s="397"/>
      <c r="D333" s="396" t="s">
        <v>146</v>
      </c>
      <c r="E333" s="397"/>
      <c r="F333" s="396" t="s">
        <v>127</v>
      </c>
      <c r="G333" s="397"/>
    </row>
    <row r="334" spans="1:7" ht="18" x14ac:dyDescent="0.3">
      <c r="A334" s="58">
        <v>1</v>
      </c>
      <c r="B334" s="396">
        <v>2</v>
      </c>
      <c r="C334" s="397"/>
      <c r="D334" s="396">
        <v>3</v>
      </c>
      <c r="E334" s="397"/>
      <c r="F334" s="396">
        <v>4</v>
      </c>
      <c r="G334" s="397"/>
    </row>
    <row r="335" spans="1:7" ht="36" x14ac:dyDescent="0.3">
      <c r="A335" s="13" t="s">
        <v>128</v>
      </c>
      <c r="B335" s="396"/>
      <c r="C335" s="397"/>
      <c r="D335" s="396"/>
      <c r="E335" s="397"/>
      <c r="F335" s="399">
        <f>B335*D335</f>
        <v>0</v>
      </c>
      <c r="G335" s="400"/>
    </row>
    <row r="336" spans="1:7" ht="18" x14ac:dyDescent="0.3">
      <c r="A336" s="13" t="s">
        <v>116</v>
      </c>
      <c r="B336" s="396"/>
      <c r="C336" s="397"/>
      <c r="D336" s="396"/>
      <c r="E336" s="397"/>
      <c r="F336" s="399">
        <f>B336*D336</f>
        <v>0</v>
      </c>
      <c r="G336" s="400"/>
    </row>
    <row r="337" spans="1:7" ht="43.8" customHeight="1" x14ac:dyDescent="0.3">
      <c r="A337" s="27"/>
      <c r="B337" s="26"/>
      <c r="C337" s="26"/>
      <c r="D337" s="26"/>
      <c r="E337" s="26"/>
      <c r="F337" s="26"/>
      <c r="G337" s="26"/>
    </row>
    <row r="338" spans="1:7" ht="31.8" customHeight="1" x14ac:dyDescent="0.3">
      <c r="A338" s="427" t="s">
        <v>215</v>
      </c>
      <c r="B338" s="427"/>
      <c r="C338" s="427"/>
      <c r="D338" s="427"/>
      <c r="E338" s="427"/>
      <c r="F338" s="427"/>
      <c r="G338" s="427"/>
    </row>
    <row r="339" spans="1:7" ht="34.200000000000003" customHeight="1" x14ac:dyDescent="0.3">
      <c r="A339" s="9"/>
    </row>
    <row r="340" spans="1:7" ht="34.200000000000003" customHeight="1" x14ac:dyDescent="0.35">
      <c r="A340" s="9" t="s">
        <v>143</v>
      </c>
      <c r="B340" s="10">
        <v>243</v>
      </c>
    </row>
    <row r="341" spans="1:7" ht="34.200000000000003" customHeight="1" x14ac:dyDescent="0.3">
      <c r="A341" s="8"/>
    </row>
    <row r="342" spans="1:7" ht="34.200000000000003" customHeight="1" x14ac:dyDescent="0.3">
      <c r="A342" s="396" t="s">
        <v>84</v>
      </c>
      <c r="B342" s="403"/>
      <c r="C342" s="397"/>
      <c r="D342" s="396" t="s">
        <v>129</v>
      </c>
      <c r="E342" s="397"/>
      <c r="F342" s="396" t="s">
        <v>130</v>
      </c>
      <c r="G342" s="397"/>
    </row>
    <row r="343" spans="1:7" ht="18" x14ac:dyDescent="0.35">
      <c r="A343" s="396">
        <v>1</v>
      </c>
      <c r="B343" s="403"/>
      <c r="C343" s="397"/>
      <c r="D343" s="410">
        <v>2</v>
      </c>
      <c r="E343" s="411"/>
      <c r="F343" s="410">
        <v>3</v>
      </c>
      <c r="G343" s="411"/>
    </row>
    <row r="344" spans="1:7" ht="18" customHeight="1" x14ac:dyDescent="0.3">
      <c r="A344" s="404" t="s">
        <v>161</v>
      </c>
      <c r="B344" s="405"/>
      <c r="C344" s="406"/>
      <c r="D344" s="430"/>
      <c r="E344" s="431"/>
      <c r="F344" s="412">
        <v>0</v>
      </c>
      <c r="G344" s="413"/>
    </row>
    <row r="345" spans="1:7" ht="18" x14ac:dyDescent="0.3">
      <c r="A345" s="404" t="s">
        <v>118</v>
      </c>
      <c r="B345" s="405"/>
      <c r="C345" s="406"/>
      <c r="D345" s="430"/>
      <c r="E345" s="431"/>
      <c r="F345" s="414"/>
      <c r="G345" s="415"/>
    </row>
    <row r="346" spans="1:7" ht="18" x14ac:dyDescent="0.3">
      <c r="A346" s="28"/>
      <c r="B346" s="28"/>
      <c r="C346" s="28"/>
      <c r="D346" s="17"/>
      <c r="E346" s="17"/>
      <c r="F346" s="17"/>
      <c r="G346" s="17"/>
    </row>
    <row r="347" spans="1:7" ht="18" x14ac:dyDescent="0.35">
      <c r="A347" s="9" t="s">
        <v>143</v>
      </c>
      <c r="B347" s="10">
        <v>244</v>
      </c>
    </row>
    <row r="348" spans="1:7" ht="17.399999999999999" x14ac:dyDescent="0.3">
      <c r="A348" s="8"/>
    </row>
    <row r="349" spans="1:7" ht="28.95" customHeight="1" x14ac:dyDescent="0.3">
      <c r="A349" s="396" t="s">
        <v>84</v>
      </c>
      <c r="B349" s="403"/>
      <c r="C349" s="397"/>
      <c r="D349" s="396" t="s">
        <v>129</v>
      </c>
      <c r="E349" s="397"/>
      <c r="F349" s="396" t="s">
        <v>130</v>
      </c>
      <c r="G349" s="397"/>
    </row>
    <row r="350" spans="1:7" ht="18" x14ac:dyDescent="0.35">
      <c r="A350" s="396">
        <v>1</v>
      </c>
      <c r="B350" s="403"/>
      <c r="C350" s="397"/>
      <c r="D350" s="410">
        <v>2</v>
      </c>
      <c r="E350" s="411"/>
      <c r="F350" s="410">
        <v>3</v>
      </c>
      <c r="G350" s="411"/>
    </row>
    <row r="351" spans="1:7" ht="38.4" customHeight="1" x14ac:dyDescent="0.3">
      <c r="A351" s="404" t="s">
        <v>277</v>
      </c>
      <c r="B351" s="405"/>
      <c r="C351" s="406"/>
      <c r="D351" s="430">
        <v>12</v>
      </c>
      <c r="E351" s="431"/>
      <c r="F351" s="412">
        <v>48898.080000000002</v>
      </c>
      <c r="G351" s="413"/>
    </row>
    <row r="352" spans="1:7" ht="31.8" customHeight="1" x14ac:dyDescent="0.3">
      <c r="A352" s="404" t="s">
        <v>278</v>
      </c>
      <c r="B352" s="405"/>
      <c r="C352" s="406"/>
      <c r="D352" s="430">
        <v>12</v>
      </c>
      <c r="E352" s="431"/>
      <c r="F352" s="412">
        <v>32490.34</v>
      </c>
      <c r="G352" s="413"/>
    </row>
    <row r="353" spans="1:7" ht="18" customHeight="1" x14ac:dyDescent="0.3">
      <c r="A353" s="404" t="s">
        <v>133</v>
      </c>
      <c r="B353" s="405"/>
      <c r="C353" s="406"/>
      <c r="D353" s="430">
        <v>20</v>
      </c>
      <c r="E353" s="431"/>
      <c r="F353" s="412">
        <v>6000</v>
      </c>
      <c r="G353" s="413"/>
    </row>
    <row r="354" spans="1:7" ht="18" customHeight="1" x14ac:dyDescent="0.3">
      <c r="A354" s="404" t="s">
        <v>131</v>
      </c>
      <c r="B354" s="405"/>
      <c r="C354" s="406"/>
      <c r="D354" s="430">
        <v>5</v>
      </c>
      <c r="E354" s="431"/>
      <c r="F354" s="412">
        <v>9508.07</v>
      </c>
      <c r="G354" s="413"/>
    </row>
    <row r="355" spans="1:7" ht="18" x14ac:dyDescent="0.35">
      <c r="A355" s="404" t="s">
        <v>144</v>
      </c>
      <c r="B355" s="405"/>
      <c r="C355" s="406"/>
      <c r="D355" s="430"/>
      <c r="E355" s="431"/>
      <c r="F355" s="479">
        <f>F351+F352+F353+F354</f>
        <v>96896.489999999991</v>
      </c>
      <c r="G355" s="480"/>
    </row>
    <row r="356" spans="1:7" ht="30" customHeight="1" x14ac:dyDescent="0.3">
      <c r="A356" s="29"/>
    </row>
    <row r="357" spans="1:7" ht="17.399999999999999" x14ac:dyDescent="0.3">
      <c r="A357" s="408" t="s">
        <v>216</v>
      </c>
      <c r="B357" s="408"/>
      <c r="C357" s="408"/>
      <c r="D357" s="408"/>
      <c r="E357" s="408"/>
      <c r="F357" s="408"/>
      <c r="G357" s="408"/>
    </row>
    <row r="358" spans="1:7" ht="18.899999999999999" customHeight="1" x14ac:dyDescent="0.3">
      <c r="A358" s="9"/>
    </row>
    <row r="359" spans="1:7" ht="18" x14ac:dyDescent="0.35">
      <c r="A359" s="9" t="s">
        <v>143</v>
      </c>
      <c r="B359" s="10">
        <v>243</v>
      </c>
    </row>
    <row r="360" spans="1:7" ht="51" customHeight="1" x14ac:dyDescent="0.3">
      <c r="A360" s="8"/>
    </row>
    <row r="361" spans="1:7" ht="55.5" customHeight="1" x14ac:dyDescent="0.3">
      <c r="A361" s="396" t="s">
        <v>84</v>
      </c>
      <c r="B361" s="403"/>
      <c r="C361" s="397"/>
      <c r="D361" s="396" t="s">
        <v>135</v>
      </c>
      <c r="E361" s="397"/>
      <c r="F361" s="396" t="s">
        <v>136</v>
      </c>
      <c r="G361" s="397"/>
    </row>
    <row r="362" spans="1:7" ht="18" x14ac:dyDescent="0.35">
      <c r="A362" s="396">
        <v>1</v>
      </c>
      <c r="B362" s="403"/>
      <c r="C362" s="397"/>
      <c r="D362" s="410">
        <v>2</v>
      </c>
      <c r="E362" s="411"/>
      <c r="F362" s="410">
        <v>3</v>
      </c>
      <c r="G362" s="411"/>
    </row>
    <row r="363" spans="1:7" ht="18" customHeight="1" x14ac:dyDescent="0.3">
      <c r="A363" s="404" t="s">
        <v>160</v>
      </c>
      <c r="B363" s="405"/>
      <c r="C363" s="406"/>
      <c r="D363" s="430"/>
      <c r="E363" s="431"/>
      <c r="F363" s="412">
        <v>0</v>
      </c>
      <c r="G363" s="413"/>
    </row>
    <row r="364" spans="1:7" ht="18" x14ac:dyDescent="0.3">
      <c r="A364" s="404" t="s">
        <v>118</v>
      </c>
      <c r="B364" s="405"/>
      <c r="C364" s="406"/>
      <c r="D364" s="430"/>
      <c r="E364" s="431"/>
      <c r="F364" s="414"/>
      <c r="G364" s="415"/>
    </row>
    <row r="365" spans="1:7" ht="18" x14ac:dyDescent="0.3">
      <c r="A365" s="28"/>
      <c r="B365" s="28"/>
      <c r="C365" s="28"/>
      <c r="D365" s="17"/>
      <c r="E365" s="17"/>
      <c r="F365" s="17"/>
      <c r="G365" s="17"/>
    </row>
    <row r="366" spans="1:7" ht="18" x14ac:dyDescent="0.35">
      <c r="A366" s="9" t="s">
        <v>143</v>
      </c>
      <c r="B366" s="10">
        <v>244</v>
      </c>
    </row>
    <row r="367" spans="1:7" ht="17.399999999999999" x14ac:dyDescent="0.3">
      <c r="A367" s="8"/>
    </row>
    <row r="368" spans="1:7" ht="36" customHeight="1" x14ac:dyDescent="0.3">
      <c r="A368" s="396" t="s">
        <v>84</v>
      </c>
      <c r="B368" s="403"/>
      <c r="C368" s="397"/>
      <c r="D368" s="396" t="s">
        <v>135</v>
      </c>
      <c r="E368" s="397"/>
      <c r="F368" s="396" t="s">
        <v>136</v>
      </c>
      <c r="G368" s="397"/>
    </row>
    <row r="369" spans="1:7" ht="18" x14ac:dyDescent="0.35">
      <c r="A369" s="396">
        <v>1</v>
      </c>
      <c r="B369" s="403"/>
      <c r="C369" s="397"/>
      <c r="D369" s="410">
        <v>2</v>
      </c>
      <c r="E369" s="411"/>
      <c r="F369" s="410">
        <v>3</v>
      </c>
      <c r="G369" s="411"/>
    </row>
    <row r="370" spans="1:7" ht="19.8" customHeight="1" x14ac:dyDescent="0.3">
      <c r="A370" s="404" t="s">
        <v>137</v>
      </c>
      <c r="B370" s="405"/>
      <c r="C370" s="406"/>
      <c r="D370" s="430">
        <v>3</v>
      </c>
      <c r="E370" s="431"/>
      <c r="F370" s="412">
        <v>57926</v>
      </c>
      <c r="G370" s="413"/>
    </row>
    <row r="371" spans="1:7" ht="18" x14ac:dyDescent="0.3">
      <c r="A371" s="404" t="s">
        <v>138</v>
      </c>
      <c r="B371" s="405"/>
      <c r="C371" s="406"/>
      <c r="D371" s="430">
        <v>1</v>
      </c>
      <c r="E371" s="431"/>
      <c r="F371" s="412">
        <v>78820.56</v>
      </c>
      <c r="G371" s="413"/>
    </row>
    <row r="372" spans="1:7" ht="53.4" customHeight="1" x14ac:dyDescent="0.3">
      <c r="A372" s="404" t="s">
        <v>279</v>
      </c>
      <c r="B372" s="405"/>
      <c r="C372" s="406"/>
      <c r="D372" s="430">
        <v>1</v>
      </c>
      <c r="E372" s="431"/>
      <c r="F372" s="412">
        <v>25489.439999999999</v>
      </c>
      <c r="G372" s="413"/>
    </row>
    <row r="373" spans="1:7" ht="36" customHeight="1" x14ac:dyDescent="0.3">
      <c r="A373" s="404" t="s">
        <v>370</v>
      </c>
      <c r="B373" s="405"/>
      <c r="C373" s="406"/>
      <c r="D373" s="430">
        <v>1</v>
      </c>
      <c r="E373" s="431"/>
      <c r="F373" s="412">
        <v>30000</v>
      </c>
      <c r="G373" s="413"/>
    </row>
    <row r="374" spans="1:7" ht="52.8" customHeight="1" x14ac:dyDescent="0.3">
      <c r="A374" s="404" t="s">
        <v>280</v>
      </c>
      <c r="B374" s="405"/>
      <c r="C374" s="406"/>
      <c r="D374" s="430">
        <v>3</v>
      </c>
      <c r="E374" s="431"/>
      <c r="F374" s="412">
        <v>36712.39</v>
      </c>
      <c r="G374" s="413"/>
    </row>
    <row r="375" spans="1:7" ht="18" x14ac:dyDescent="0.35">
      <c r="A375" s="404" t="s">
        <v>144</v>
      </c>
      <c r="B375" s="405"/>
      <c r="C375" s="406"/>
      <c r="D375" s="430"/>
      <c r="E375" s="431"/>
      <c r="F375" s="479">
        <f>F370+F371+F372+F373+F374</f>
        <v>228948.39</v>
      </c>
      <c r="G375" s="480"/>
    </row>
    <row r="376" spans="1:7" ht="17.399999999999999" x14ac:dyDescent="0.3">
      <c r="A376" s="8"/>
    </row>
    <row r="377" spans="1:7" ht="17.399999999999999" x14ac:dyDescent="0.3">
      <c r="A377" s="408" t="s">
        <v>217</v>
      </c>
      <c r="B377" s="408"/>
      <c r="C377" s="408"/>
      <c r="D377" s="408"/>
      <c r="E377" s="408"/>
      <c r="F377" s="408"/>
      <c r="G377" s="408"/>
    </row>
    <row r="378" spans="1:7" ht="34.799999999999997" customHeight="1" x14ac:dyDescent="0.3">
      <c r="A378" s="9"/>
    </row>
    <row r="379" spans="1:7" ht="18" x14ac:dyDescent="0.35">
      <c r="A379" s="9" t="s">
        <v>143</v>
      </c>
      <c r="B379" s="10">
        <v>244</v>
      </c>
    </row>
    <row r="380" spans="1:7" ht="17.399999999999999" x14ac:dyDescent="0.3">
      <c r="A380" s="8"/>
    </row>
    <row r="381" spans="1:7" ht="18" customHeight="1" x14ac:dyDescent="0.3">
      <c r="A381" s="396" t="s">
        <v>84</v>
      </c>
      <c r="B381" s="397"/>
      <c r="C381" s="396" t="s">
        <v>135</v>
      </c>
      <c r="D381" s="397"/>
      <c r="E381" s="396" t="s">
        <v>136</v>
      </c>
      <c r="F381" s="403"/>
      <c r="G381" s="397"/>
    </row>
    <row r="382" spans="1:7" ht="18" x14ac:dyDescent="0.35">
      <c r="A382" s="396">
        <v>1</v>
      </c>
      <c r="B382" s="397"/>
      <c r="C382" s="396">
        <v>2</v>
      </c>
      <c r="D382" s="397"/>
      <c r="E382" s="410">
        <v>3</v>
      </c>
      <c r="F382" s="434"/>
      <c r="G382" s="411"/>
    </row>
    <row r="383" spans="1:7" ht="18" x14ac:dyDescent="0.3">
      <c r="A383" s="404" t="s">
        <v>25</v>
      </c>
      <c r="B383" s="406"/>
      <c r="C383" s="396"/>
      <c r="D383" s="397"/>
      <c r="E383" s="412">
        <v>0</v>
      </c>
      <c r="F383" s="481"/>
      <c r="G383" s="413"/>
    </row>
    <row r="384" spans="1:7" ht="18" x14ac:dyDescent="0.3">
      <c r="A384" s="404" t="s">
        <v>118</v>
      </c>
      <c r="B384" s="406"/>
      <c r="C384" s="396"/>
      <c r="D384" s="397"/>
      <c r="E384" s="414"/>
      <c r="F384" s="436"/>
      <c r="G384" s="415"/>
    </row>
    <row r="385" spans="1:7" ht="15" x14ac:dyDescent="0.3">
      <c r="A385" s="23"/>
    </row>
    <row r="386" spans="1:7" ht="17.399999999999999" customHeight="1" x14ac:dyDescent="0.3">
      <c r="A386" s="409" t="s">
        <v>218</v>
      </c>
      <c r="B386" s="409"/>
      <c r="C386" s="409"/>
      <c r="D386" s="409"/>
      <c r="E386" s="409"/>
      <c r="F386" s="409"/>
      <c r="G386" s="409"/>
    </row>
    <row r="387" spans="1:7" ht="18" x14ac:dyDescent="0.3">
      <c r="A387" s="29"/>
    </row>
    <row r="388" spans="1:7" ht="18" x14ac:dyDescent="0.35">
      <c r="A388" s="9" t="s">
        <v>143</v>
      </c>
      <c r="B388" s="10">
        <v>244</v>
      </c>
    </row>
    <row r="389" spans="1:7" ht="41.4" customHeight="1" x14ac:dyDescent="0.3">
      <c r="A389" s="8"/>
    </row>
    <row r="390" spans="1:7" ht="18" customHeight="1" x14ac:dyDescent="0.3">
      <c r="A390" s="58" t="s">
        <v>84</v>
      </c>
      <c r="B390" s="396" t="s">
        <v>140</v>
      </c>
      <c r="C390" s="397"/>
      <c r="D390" s="396" t="s">
        <v>141</v>
      </c>
      <c r="E390" s="397"/>
      <c r="F390" s="396" t="s">
        <v>147</v>
      </c>
      <c r="G390" s="397"/>
    </row>
    <row r="391" spans="1:7" ht="18" x14ac:dyDescent="0.3">
      <c r="A391" s="58">
        <v>1</v>
      </c>
      <c r="B391" s="396">
        <v>2</v>
      </c>
      <c r="C391" s="397"/>
      <c r="D391" s="396">
        <v>3</v>
      </c>
      <c r="E391" s="397"/>
      <c r="F391" s="396">
        <v>4</v>
      </c>
      <c r="G391" s="397"/>
    </row>
    <row r="392" spans="1:7" ht="18" x14ac:dyDescent="0.3">
      <c r="A392" s="58"/>
      <c r="B392" s="396"/>
      <c r="C392" s="397"/>
      <c r="D392" s="396"/>
      <c r="E392" s="397"/>
      <c r="F392" s="399">
        <f>B392*D392</f>
        <v>0</v>
      </c>
      <c r="G392" s="400"/>
    </row>
    <row r="393" spans="1:7" ht="18" x14ac:dyDescent="0.3">
      <c r="A393" s="60" t="s">
        <v>243</v>
      </c>
      <c r="B393" s="396"/>
      <c r="C393" s="397"/>
      <c r="D393" s="396"/>
      <c r="E393" s="397"/>
      <c r="F393" s="399">
        <f>B393*D393</f>
        <v>0</v>
      </c>
      <c r="G393" s="400"/>
    </row>
    <row r="394" spans="1:7" ht="28.2" customHeight="1" x14ac:dyDescent="0.3">
      <c r="A394" s="60"/>
      <c r="B394" s="396"/>
      <c r="C394" s="397"/>
      <c r="D394" s="396"/>
      <c r="E394" s="397"/>
      <c r="F394" s="399">
        <f>B394*D394</f>
        <v>0</v>
      </c>
      <c r="G394" s="400"/>
    </row>
    <row r="395" spans="1:7" ht="18" x14ac:dyDescent="0.3">
      <c r="A395" s="13" t="s">
        <v>244</v>
      </c>
      <c r="B395" s="396"/>
      <c r="C395" s="397"/>
      <c r="D395" s="396"/>
      <c r="E395" s="397"/>
      <c r="F395" s="399">
        <f>B395*D395</f>
        <v>0</v>
      </c>
      <c r="G395" s="400"/>
    </row>
    <row r="396" spans="1:7" ht="17.399999999999999" x14ac:dyDescent="0.3">
      <c r="A396" s="8"/>
    </row>
    <row r="397" spans="1:7" ht="17.399999999999999" x14ac:dyDescent="0.3">
      <c r="A397" s="408" t="s">
        <v>219</v>
      </c>
      <c r="B397" s="408"/>
      <c r="C397" s="408"/>
      <c r="D397" s="408"/>
      <c r="E397" s="408"/>
      <c r="F397" s="408"/>
      <c r="G397" s="408"/>
    </row>
    <row r="398" spans="1:7" ht="37.950000000000003" customHeight="1" x14ac:dyDescent="0.3">
      <c r="A398" s="9"/>
    </row>
    <row r="399" spans="1:7" ht="18" x14ac:dyDescent="0.35">
      <c r="A399" s="9" t="s">
        <v>143</v>
      </c>
      <c r="B399" s="10">
        <v>244</v>
      </c>
    </row>
    <row r="400" spans="1:7" ht="17.399999999999999" x14ac:dyDescent="0.3">
      <c r="A400" s="8"/>
    </row>
    <row r="401" spans="1:7" ht="18" customHeight="1" x14ac:dyDescent="0.3">
      <c r="A401" s="58" t="s">
        <v>84</v>
      </c>
      <c r="B401" s="396" t="s">
        <v>140</v>
      </c>
      <c r="C401" s="397"/>
      <c r="D401" s="396" t="s">
        <v>141</v>
      </c>
      <c r="E401" s="397"/>
      <c r="F401" s="396" t="s">
        <v>148</v>
      </c>
      <c r="G401" s="397"/>
    </row>
    <row r="402" spans="1:7" ht="18" x14ac:dyDescent="0.3">
      <c r="A402" s="58">
        <v>1</v>
      </c>
      <c r="B402" s="396">
        <v>2</v>
      </c>
      <c r="C402" s="397"/>
      <c r="D402" s="396">
        <v>3</v>
      </c>
      <c r="E402" s="397"/>
      <c r="F402" s="396">
        <v>4</v>
      </c>
      <c r="G402" s="397"/>
    </row>
    <row r="403" spans="1:7" ht="31.95" customHeight="1" x14ac:dyDescent="0.3">
      <c r="A403" s="13" t="s">
        <v>142</v>
      </c>
      <c r="B403" s="396"/>
      <c r="C403" s="397"/>
      <c r="D403" s="396"/>
      <c r="E403" s="397"/>
      <c r="F403" s="399">
        <f>B403*D403</f>
        <v>0</v>
      </c>
      <c r="G403" s="400"/>
    </row>
    <row r="404" spans="1:7" ht="18" x14ac:dyDescent="0.3">
      <c r="A404" s="13" t="s">
        <v>118</v>
      </c>
      <c r="B404" s="396"/>
      <c r="C404" s="397"/>
      <c r="D404" s="396"/>
      <c r="E404" s="397"/>
      <c r="F404" s="399">
        <f>B404*D404</f>
        <v>0</v>
      </c>
      <c r="G404" s="400"/>
    </row>
    <row r="405" spans="1:7" ht="17.399999999999999" x14ac:dyDescent="0.3">
      <c r="A405" s="8"/>
    </row>
    <row r="406" spans="1:7" ht="17.399999999999999" x14ac:dyDescent="0.3">
      <c r="A406" s="408" t="s">
        <v>245</v>
      </c>
      <c r="B406" s="408"/>
      <c r="C406" s="408"/>
      <c r="D406" s="408"/>
      <c r="E406" s="408"/>
      <c r="F406" s="408"/>
      <c r="G406" s="408"/>
    </row>
    <row r="407" spans="1:7" ht="40.950000000000003" customHeight="1" x14ac:dyDescent="0.3">
      <c r="A407" s="9"/>
    </row>
    <row r="408" spans="1:7" ht="18" x14ac:dyDescent="0.35">
      <c r="A408" s="9" t="s">
        <v>143</v>
      </c>
      <c r="B408" s="10">
        <v>244</v>
      </c>
    </row>
    <row r="409" spans="1:7" ht="17.399999999999999" x14ac:dyDescent="0.3">
      <c r="A409" s="8"/>
    </row>
    <row r="410" spans="1:7" ht="18" customHeight="1" x14ac:dyDescent="0.3">
      <c r="A410" s="58" t="s">
        <v>84</v>
      </c>
      <c r="B410" s="396" t="s">
        <v>140</v>
      </c>
      <c r="C410" s="397"/>
      <c r="D410" s="396" t="s">
        <v>141</v>
      </c>
      <c r="E410" s="397"/>
      <c r="F410" s="396" t="s">
        <v>148</v>
      </c>
      <c r="G410" s="397"/>
    </row>
    <row r="411" spans="1:7" ht="18" x14ac:dyDescent="0.3">
      <c r="A411" s="58">
        <v>1</v>
      </c>
      <c r="B411" s="396">
        <v>2</v>
      </c>
      <c r="C411" s="397"/>
      <c r="D411" s="396">
        <v>3</v>
      </c>
      <c r="E411" s="397"/>
      <c r="F411" s="396">
        <v>4</v>
      </c>
      <c r="G411" s="397"/>
    </row>
    <row r="412" spans="1:7" ht="18" x14ac:dyDescent="0.3">
      <c r="A412" s="13"/>
      <c r="B412" s="396"/>
      <c r="C412" s="397"/>
      <c r="D412" s="396"/>
      <c r="E412" s="397"/>
      <c r="F412" s="399">
        <f>B412*D412</f>
        <v>0</v>
      </c>
      <c r="G412" s="400"/>
    </row>
    <row r="413" spans="1:7" ht="18" x14ac:dyDescent="0.3">
      <c r="A413" s="13" t="s">
        <v>118</v>
      </c>
      <c r="B413" s="396"/>
      <c r="C413" s="397"/>
      <c r="D413" s="396"/>
      <c r="E413" s="397"/>
      <c r="F413" s="399"/>
      <c r="G413" s="400"/>
    </row>
    <row r="414" spans="1:7" ht="17.399999999999999" x14ac:dyDescent="0.3">
      <c r="A414" s="8"/>
    </row>
    <row r="415" spans="1:7" ht="17.399999999999999" customHeight="1" x14ac:dyDescent="0.3">
      <c r="A415" s="409" t="s">
        <v>246</v>
      </c>
      <c r="B415" s="409"/>
      <c r="C415" s="409"/>
      <c r="D415" s="409"/>
      <c r="E415" s="409"/>
      <c r="F415" s="409"/>
      <c r="G415" s="409"/>
    </row>
    <row r="416" spans="1:7" ht="17.399999999999999" customHeight="1" x14ac:dyDescent="0.3">
      <c r="A416" s="316"/>
      <c r="B416" s="316"/>
      <c r="C416" s="316"/>
      <c r="D416" s="316"/>
      <c r="E416" s="316"/>
      <c r="F416" s="316"/>
      <c r="G416" s="316"/>
    </row>
    <row r="417" spans="1:7" ht="17.399999999999999" customHeight="1" x14ac:dyDescent="0.35">
      <c r="A417" s="9" t="s">
        <v>143</v>
      </c>
      <c r="B417" s="10">
        <v>243</v>
      </c>
    </row>
    <row r="418" spans="1:7" ht="17.399999999999999" customHeight="1" x14ac:dyDescent="0.3">
      <c r="A418" s="8"/>
    </row>
    <row r="419" spans="1:7" ht="17.399999999999999" customHeight="1" x14ac:dyDescent="0.3">
      <c r="A419" s="315" t="s">
        <v>84</v>
      </c>
      <c r="B419" s="396" t="s">
        <v>140</v>
      </c>
      <c r="C419" s="397"/>
      <c r="D419" s="396" t="s">
        <v>141</v>
      </c>
      <c r="E419" s="397"/>
      <c r="F419" s="396" t="s">
        <v>148</v>
      </c>
      <c r="G419" s="397"/>
    </row>
    <row r="420" spans="1:7" ht="17.399999999999999" customHeight="1" x14ac:dyDescent="0.3">
      <c r="A420" s="315">
        <v>1</v>
      </c>
      <c r="B420" s="396">
        <v>2</v>
      </c>
      <c r="C420" s="397"/>
      <c r="D420" s="396">
        <v>3</v>
      </c>
      <c r="E420" s="397"/>
      <c r="F420" s="396">
        <v>4</v>
      </c>
      <c r="G420" s="397"/>
    </row>
    <row r="421" spans="1:7" ht="17.399999999999999" customHeight="1" x14ac:dyDescent="0.3">
      <c r="A421" s="13"/>
      <c r="B421" s="396"/>
      <c r="C421" s="397"/>
      <c r="D421" s="396"/>
      <c r="E421" s="397"/>
      <c r="F421" s="399">
        <f>B421*D421</f>
        <v>0</v>
      </c>
      <c r="G421" s="400"/>
    </row>
    <row r="422" spans="1:7" ht="17.399999999999999" customHeight="1" x14ac:dyDescent="0.3">
      <c r="A422" s="13" t="s">
        <v>235</v>
      </c>
      <c r="B422" s="396"/>
      <c r="C422" s="397"/>
      <c r="D422" s="396"/>
      <c r="E422" s="397"/>
      <c r="F422" s="399"/>
      <c r="G422" s="400"/>
    </row>
    <row r="423" spans="1:7" ht="18" x14ac:dyDescent="0.3">
      <c r="A423" s="9"/>
    </row>
    <row r="424" spans="1:7" ht="18" x14ac:dyDescent="0.35">
      <c r="A424" s="9" t="s">
        <v>143</v>
      </c>
      <c r="B424" s="10">
        <v>244</v>
      </c>
    </row>
    <row r="425" spans="1:7" ht="17.399999999999999" x14ac:dyDescent="0.3">
      <c r="A425" s="8"/>
    </row>
    <row r="426" spans="1:7" ht="18" customHeight="1" x14ac:dyDescent="0.3">
      <c r="A426" s="58" t="s">
        <v>84</v>
      </c>
      <c r="B426" s="396" t="s">
        <v>140</v>
      </c>
      <c r="C426" s="397"/>
      <c r="D426" s="396" t="s">
        <v>141</v>
      </c>
      <c r="E426" s="397"/>
      <c r="F426" s="396" t="s">
        <v>148</v>
      </c>
      <c r="G426" s="397"/>
    </row>
    <row r="427" spans="1:7" ht="18" x14ac:dyDescent="0.3">
      <c r="A427" s="58">
        <v>1</v>
      </c>
      <c r="B427" s="396">
        <v>2</v>
      </c>
      <c r="C427" s="397"/>
      <c r="D427" s="396">
        <v>3</v>
      </c>
      <c r="E427" s="397"/>
      <c r="F427" s="396">
        <v>4</v>
      </c>
      <c r="G427" s="397"/>
    </row>
    <row r="428" spans="1:7" ht="18" x14ac:dyDescent="0.3">
      <c r="A428" s="13"/>
      <c r="B428" s="416"/>
      <c r="C428" s="417"/>
      <c r="D428" s="416"/>
      <c r="E428" s="417"/>
      <c r="F428" s="423"/>
      <c r="G428" s="424"/>
    </row>
    <row r="429" spans="1:7" ht="18" x14ac:dyDescent="0.3">
      <c r="A429" s="13" t="s">
        <v>232</v>
      </c>
      <c r="B429" s="416"/>
      <c r="C429" s="417"/>
      <c r="D429" s="416"/>
      <c r="E429" s="417"/>
      <c r="F429" s="399">
        <f>B429*D429</f>
        <v>0</v>
      </c>
      <c r="G429" s="400"/>
    </row>
    <row r="430" spans="1:7" ht="18" x14ac:dyDescent="0.3">
      <c r="A430" s="13"/>
      <c r="B430" s="416"/>
      <c r="C430" s="417"/>
      <c r="D430" s="416"/>
      <c r="E430" s="417"/>
      <c r="F430" s="399"/>
      <c r="G430" s="400"/>
    </row>
    <row r="431" spans="1:7" ht="18" x14ac:dyDescent="0.3">
      <c r="A431" s="13" t="s">
        <v>233</v>
      </c>
      <c r="B431" s="416"/>
      <c r="C431" s="417"/>
      <c r="D431" s="416"/>
      <c r="E431" s="417"/>
      <c r="F431" s="399">
        <f>B431*D431</f>
        <v>0</v>
      </c>
      <c r="G431" s="400"/>
    </row>
    <row r="432" spans="1:7" ht="18" x14ac:dyDescent="0.3">
      <c r="A432" s="13"/>
      <c r="B432" s="416"/>
      <c r="C432" s="417"/>
      <c r="D432" s="416"/>
      <c r="E432" s="417"/>
      <c r="F432" s="399"/>
      <c r="G432" s="400"/>
    </row>
    <row r="433" spans="1:7" ht="18" x14ac:dyDescent="0.3">
      <c r="A433" s="13" t="s">
        <v>234</v>
      </c>
      <c r="B433" s="416"/>
      <c r="C433" s="417"/>
      <c r="D433" s="416"/>
      <c r="E433" s="417"/>
      <c r="F433" s="399">
        <f>B433*D433</f>
        <v>0</v>
      </c>
      <c r="G433" s="400"/>
    </row>
    <row r="434" spans="1:7" ht="33" customHeight="1" x14ac:dyDescent="0.3">
      <c r="A434" s="13"/>
      <c r="B434" s="416"/>
      <c r="C434" s="417"/>
      <c r="D434" s="416"/>
      <c r="E434" s="417"/>
      <c r="F434" s="399"/>
      <c r="G434" s="400"/>
    </row>
    <row r="435" spans="1:7" ht="17.399999999999999" customHeight="1" x14ac:dyDescent="0.3">
      <c r="A435" s="13" t="s">
        <v>235</v>
      </c>
      <c r="B435" s="416"/>
      <c r="C435" s="417"/>
      <c r="D435" s="416"/>
      <c r="E435" s="417"/>
      <c r="F435" s="399">
        <f>B435*D435</f>
        <v>0</v>
      </c>
      <c r="G435" s="400"/>
    </row>
    <row r="436" spans="1:7" ht="17.399999999999999" customHeight="1" x14ac:dyDescent="0.3">
      <c r="A436" s="13"/>
      <c r="B436" s="416"/>
      <c r="C436" s="417"/>
      <c r="D436" s="416"/>
      <c r="E436" s="417"/>
      <c r="F436" s="399"/>
      <c r="G436" s="400"/>
    </row>
    <row r="437" spans="1:7" ht="17.399999999999999" customHeight="1" x14ac:dyDescent="0.3">
      <c r="A437" s="13" t="s">
        <v>236</v>
      </c>
      <c r="B437" s="416"/>
      <c r="C437" s="417"/>
      <c r="D437" s="416"/>
      <c r="E437" s="417"/>
      <c r="F437" s="399">
        <f>B437*D437</f>
        <v>0</v>
      </c>
      <c r="G437" s="400"/>
    </row>
    <row r="438" spans="1:7" ht="18" customHeight="1" x14ac:dyDescent="0.3">
      <c r="A438" s="13" t="s">
        <v>281</v>
      </c>
      <c r="B438" s="416">
        <v>258</v>
      </c>
      <c r="C438" s="417"/>
      <c r="D438" s="416">
        <v>31.007750000000001</v>
      </c>
      <c r="E438" s="417"/>
      <c r="F438" s="399">
        <v>8000</v>
      </c>
      <c r="G438" s="400"/>
    </row>
    <row r="439" spans="1:7" ht="36" x14ac:dyDescent="0.3">
      <c r="A439" s="13" t="s">
        <v>282</v>
      </c>
      <c r="B439" s="416">
        <v>106</v>
      </c>
      <c r="C439" s="417"/>
      <c r="D439" s="416">
        <v>31.132069999999999</v>
      </c>
      <c r="E439" s="417"/>
      <c r="F439" s="399">
        <v>3300</v>
      </c>
      <c r="G439" s="400"/>
    </row>
    <row r="440" spans="1:7" ht="18" x14ac:dyDescent="0.3">
      <c r="A440" s="13" t="s">
        <v>237</v>
      </c>
      <c r="B440" s="416"/>
      <c r="C440" s="417"/>
      <c r="D440" s="416"/>
      <c r="E440" s="417"/>
      <c r="F440" s="399">
        <v>10300</v>
      </c>
      <c r="G440" s="400"/>
    </row>
    <row r="441" spans="1:7" ht="18" x14ac:dyDescent="0.3">
      <c r="A441" s="13"/>
      <c r="B441" s="416"/>
      <c r="C441" s="417"/>
      <c r="D441" s="416"/>
      <c r="E441" s="417"/>
      <c r="F441" s="399"/>
      <c r="G441" s="400"/>
    </row>
    <row r="442" spans="1:7" ht="57.6" customHeight="1" x14ac:dyDescent="0.3">
      <c r="A442" s="13" t="s">
        <v>290</v>
      </c>
      <c r="B442" s="198"/>
      <c r="C442" s="199"/>
      <c r="D442" s="198"/>
      <c r="E442" s="199"/>
      <c r="F442" s="399">
        <f>B442*D442</f>
        <v>0</v>
      </c>
      <c r="G442" s="400"/>
    </row>
    <row r="443" spans="1:7" ht="18" x14ac:dyDescent="0.3">
      <c r="A443" s="13"/>
      <c r="B443" s="198"/>
      <c r="C443" s="199"/>
      <c r="D443" s="198"/>
      <c r="E443" s="199"/>
      <c r="F443" s="196"/>
      <c r="G443" s="197"/>
    </row>
    <row r="444" spans="1:7" ht="18" x14ac:dyDescent="0.3">
      <c r="A444" s="13" t="s">
        <v>238</v>
      </c>
      <c r="B444" s="416"/>
      <c r="C444" s="417"/>
      <c r="D444" s="416"/>
      <c r="E444" s="417"/>
      <c r="F444" s="399">
        <f>B444*D444</f>
        <v>0</v>
      </c>
      <c r="G444" s="400"/>
    </row>
    <row r="445" spans="1:7" ht="18" x14ac:dyDescent="0.3">
      <c r="A445" s="15"/>
      <c r="B445" s="16"/>
      <c r="C445" s="16"/>
      <c r="D445" s="16"/>
      <c r="E445" s="16"/>
      <c r="F445" s="86"/>
      <c r="G445" s="86"/>
    </row>
    <row r="446" spans="1:7" ht="31.2" customHeight="1" x14ac:dyDescent="0.3">
      <c r="A446" s="437" t="s">
        <v>291</v>
      </c>
      <c r="B446" s="437"/>
      <c r="C446" s="437"/>
      <c r="D446" s="437"/>
      <c r="E446" s="437"/>
      <c r="F446" s="437"/>
      <c r="G446" s="437"/>
    </row>
    <row r="447" spans="1:7" ht="17.399999999999999" x14ac:dyDescent="0.3">
      <c r="A447" s="307"/>
      <c r="B447" s="307"/>
      <c r="C447" s="307"/>
      <c r="D447" s="307"/>
      <c r="E447" s="307"/>
      <c r="F447" s="307"/>
      <c r="G447" s="307"/>
    </row>
    <row r="448" spans="1:7" ht="18" x14ac:dyDescent="0.35">
      <c r="A448" s="9" t="s">
        <v>143</v>
      </c>
      <c r="B448" s="10">
        <v>243</v>
      </c>
    </row>
    <row r="449" spans="1:7" ht="17.399999999999999" x14ac:dyDescent="0.3">
      <c r="A449" s="343"/>
      <c r="B449" s="343"/>
      <c r="C449" s="343"/>
      <c r="D449" s="343"/>
      <c r="E449" s="343"/>
      <c r="F449" s="343"/>
      <c r="G449" s="343"/>
    </row>
    <row r="450" spans="1:7" ht="18" customHeight="1" x14ac:dyDescent="0.3">
      <c r="A450" s="342" t="s">
        <v>84</v>
      </c>
      <c r="B450" s="396" t="s">
        <v>140</v>
      </c>
      <c r="C450" s="397"/>
      <c r="D450" s="396" t="s">
        <v>141</v>
      </c>
      <c r="E450" s="397"/>
      <c r="F450" s="396" t="s">
        <v>148</v>
      </c>
      <c r="G450" s="397"/>
    </row>
    <row r="451" spans="1:7" ht="18" x14ac:dyDescent="0.3">
      <c r="A451" s="342">
        <v>1</v>
      </c>
      <c r="B451" s="396">
        <v>2</v>
      </c>
      <c r="C451" s="397"/>
      <c r="D451" s="396">
        <v>3</v>
      </c>
      <c r="E451" s="397"/>
      <c r="F451" s="396">
        <v>4</v>
      </c>
      <c r="G451" s="397"/>
    </row>
    <row r="452" spans="1:7" ht="18" x14ac:dyDescent="0.3">
      <c r="A452" s="13"/>
      <c r="B452" s="416"/>
      <c r="C452" s="417"/>
      <c r="D452" s="416"/>
      <c r="E452" s="417"/>
      <c r="F452" s="423"/>
      <c r="G452" s="424"/>
    </row>
    <row r="453" spans="1:7" ht="18" x14ac:dyDescent="0.3">
      <c r="A453" s="13" t="s">
        <v>292</v>
      </c>
      <c r="B453" s="416"/>
      <c r="C453" s="417"/>
      <c r="D453" s="416"/>
      <c r="E453" s="417"/>
      <c r="F453" s="399">
        <f>B453*D453</f>
        <v>0</v>
      </c>
      <c r="G453" s="400"/>
    </row>
    <row r="454" spans="1:7" ht="18" x14ac:dyDescent="0.3">
      <c r="A454" s="15"/>
      <c r="B454" s="16"/>
      <c r="C454" s="16"/>
      <c r="D454" s="16"/>
      <c r="E454" s="16"/>
      <c r="F454" s="86"/>
      <c r="G454" s="86"/>
    </row>
    <row r="455" spans="1:7" ht="18" x14ac:dyDescent="0.35">
      <c r="A455" s="9" t="s">
        <v>143</v>
      </c>
      <c r="B455" s="10">
        <v>244</v>
      </c>
    </row>
    <row r="456" spans="1:7" ht="17.399999999999999" x14ac:dyDescent="0.3">
      <c r="A456" s="307"/>
      <c r="B456" s="307"/>
      <c r="C456" s="307"/>
      <c r="D456" s="307"/>
      <c r="E456" s="307"/>
      <c r="F456" s="307"/>
      <c r="G456" s="307"/>
    </row>
    <row r="457" spans="1:7" ht="18" customHeight="1" x14ac:dyDescent="0.3">
      <c r="A457" s="306" t="s">
        <v>84</v>
      </c>
      <c r="B457" s="396" t="s">
        <v>140</v>
      </c>
      <c r="C457" s="397"/>
      <c r="D457" s="396" t="s">
        <v>141</v>
      </c>
      <c r="E457" s="397"/>
      <c r="F457" s="396" t="s">
        <v>148</v>
      </c>
      <c r="G457" s="397"/>
    </row>
    <row r="458" spans="1:7" ht="18" x14ac:dyDescent="0.3">
      <c r="A458" s="306">
        <v>1</v>
      </c>
      <c r="B458" s="396">
        <v>2</v>
      </c>
      <c r="C458" s="397"/>
      <c r="D458" s="396">
        <v>3</v>
      </c>
      <c r="E458" s="397"/>
      <c r="F458" s="396">
        <v>4</v>
      </c>
      <c r="G458" s="397"/>
    </row>
    <row r="459" spans="1:7" ht="18" x14ac:dyDescent="0.3">
      <c r="A459" s="13"/>
      <c r="B459" s="416"/>
      <c r="C459" s="417"/>
      <c r="D459" s="416"/>
      <c r="E459" s="417"/>
      <c r="F459" s="423"/>
      <c r="G459" s="424"/>
    </row>
    <row r="460" spans="1:7" ht="18" x14ac:dyDescent="0.3">
      <c r="A460" s="13" t="s">
        <v>292</v>
      </c>
      <c r="B460" s="416"/>
      <c r="C460" s="417"/>
      <c r="D460" s="416"/>
      <c r="E460" s="417"/>
      <c r="F460" s="399">
        <f>B460*D460</f>
        <v>0</v>
      </c>
      <c r="G460" s="400"/>
    </row>
    <row r="461" spans="1:7" ht="34.200000000000003" customHeight="1" x14ac:dyDescent="0.3">
      <c r="A461" s="437" t="s">
        <v>346</v>
      </c>
      <c r="B461" s="437"/>
      <c r="C461" s="437"/>
      <c r="D461" s="437"/>
      <c r="E461" s="437"/>
      <c r="F461" s="437"/>
      <c r="G461" s="437"/>
    </row>
    <row r="462" spans="1:7" ht="17.399999999999999" x14ac:dyDescent="0.3">
      <c r="A462" s="312"/>
      <c r="B462" s="312"/>
      <c r="C462" s="312"/>
      <c r="D462" s="312"/>
      <c r="E462" s="312"/>
      <c r="F462" s="312"/>
      <c r="G462" s="312"/>
    </row>
    <row r="463" spans="1:7" ht="18" x14ac:dyDescent="0.35">
      <c r="A463" s="9" t="s">
        <v>143</v>
      </c>
      <c r="B463" s="10">
        <v>244</v>
      </c>
    </row>
    <row r="464" spans="1:7" ht="17.399999999999999" x14ac:dyDescent="0.3">
      <c r="A464" s="312"/>
      <c r="B464" s="312"/>
      <c r="C464" s="312"/>
      <c r="D464" s="312"/>
      <c r="E464" s="312"/>
      <c r="F464" s="312"/>
      <c r="G464" s="312"/>
    </row>
    <row r="465" spans="1:7" ht="18" customHeight="1" x14ac:dyDescent="0.3">
      <c r="A465" s="311" t="s">
        <v>84</v>
      </c>
      <c r="B465" s="395" t="s">
        <v>347</v>
      </c>
      <c r="C465" s="395"/>
      <c r="D465" s="395" t="s">
        <v>348</v>
      </c>
      <c r="E465" s="395"/>
      <c r="F465" s="395" t="s">
        <v>349</v>
      </c>
      <c r="G465" s="395"/>
    </row>
    <row r="466" spans="1:7" ht="18" x14ac:dyDescent="0.3">
      <c r="A466" s="311">
        <v>1</v>
      </c>
      <c r="B466" s="396">
        <v>2</v>
      </c>
      <c r="C466" s="397"/>
      <c r="D466" s="396">
        <v>3</v>
      </c>
      <c r="E466" s="397"/>
      <c r="F466" s="396">
        <v>4</v>
      </c>
      <c r="G466" s="397"/>
    </row>
    <row r="467" spans="1:7" ht="18" x14ac:dyDescent="0.3">
      <c r="A467" s="13"/>
      <c r="B467" s="416"/>
      <c r="C467" s="417"/>
      <c r="D467" s="416"/>
      <c r="E467" s="417"/>
      <c r="F467" s="423"/>
      <c r="G467" s="424"/>
    </row>
    <row r="468" spans="1:7" ht="18" x14ac:dyDescent="0.3">
      <c r="A468" s="13" t="s">
        <v>292</v>
      </c>
      <c r="B468" s="416"/>
      <c r="C468" s="417"/>
      <c r="D468" s="416"/>
      <c r="E468" s="417"/>
      <c r="F468" s="399">
        <f>B468*D468</f>
        <v>0</v>
      </c>
      <c r="G468" s="400"/>
    </row>
    <row r="469" spans="1:7" ht="18" x14ac:dyDescent="0.3">
      <c r="A469" s="15"/>
      <c r="B469" s="16"/>
      <c r="C469" s="310"/>
      <c r="D469" s="310"/>
      <c r="E469" s="16"/>
      <c r="F469" s="249"/>
      <c r="G469" s="249"/>
    </row>
    <row r="470" spans="1:7" ht="39.6" customHeight="1" x14ac:dyDescent="0.3">
      <c r="A470" s="437" t="s">
        <v>323</v>
      </c>
      <c r="B470" s="437"/>
      <c r="C470" s="437"/>
      <c r="D470" s="437"/>
      <c r="E470" s="437"/>
      <c r="F470" s="437"/>
      <c r="G470" s="437"/>
    </row>
    <row r="471" spans="1:7" ht="17.399999999999999" x14ac:dyDescent="0.3">
      <c r="A471" s="248"/>
      <c r="B471" s="248"/>
      <c r="C471" s="248"/>
      <c r="D471" s="248"/>
      <c r="E471" s="248"/>
      <c r="F471" s="248"/>
      <c r="G471" s="248"/>
    </row>
    <row r="472" spans="1:7" ht="18" x14ac:dyDescent="0.35">
      <c r="A472" s="9" t="s">
        <v>143</v>
      </c>
      <c r="B472" s="10">
        <v>613</v>
      </c>
    </row>
    <row r="473" spans="1:7" ht="17.399999999999999" x14ac:dyDescent="0.3">
      <c r="A473" s="248"/>
      <c r="B473" s="248"/>
      <c r="C473" s="248"/>
      <c r="D473" s="248"/>
      <c r="E473" s="248"/>
      <c r="F473" s="248"/>
      <c r="G473" s="248"/>
    </row>
    <row r="474" spans="1:7" ht="18" customHeight="1" x14ac:dyDescent="0.3">
      <c r="A474" s="247" t="s">
        <v>84</v>
      </c>
      <c r="B474" s="396" t="s">
        <v>104</v>
      </c>
      <c r="C474" s="397"/>
      <c r="D474" s="396" t="s">
        <v>321</v>
      </c>
      <c r="E474" s="397"/>
      <c r="F474" s="396" t="s">
        <v>322</v>
      </c>
      <c r="G474" s="397"/>
    </row>
    <row r="475" spans="1:7" ht="18" x14ac:dyDescent="0.3">
      <c r="A475" s="247">
        <v>1</v>
      </c>
      <c r="B475" s="396">
        <v>2</v>
      </c>
      <c r="C475" s="397"/>
      <c r="D475" s="396">
        <v>3</v>
      </c>
      <c r="E475" s="397"/>
      <c r="F475" s="396">
        <v>4</v>
      </c>
      <c r="G475" s="397"/>
    </row>
    <row r="476" spans="1:7" ht="18" x14ac:dyDescent="0.3">
      <c r="A476" s="13"/>
      <c r="B476" s="416"/>
      <c r="C476" s="417"/>
      <c r="D476" s="416"/>
      <c r="E476" s="417"/>
      <c r="F476" s="423"/>
      <c r="G476" s="424"/>
    </row>
    <row r="477" spans="1:7" ht="18" x14ac:dyDescent="0.3">
      <c r="A477" s="13" t="s">
        <v>292</v>
      </c>
      <c r="B477" s="416"/>
      <c r="C477" s="417"/>
      <c r="D477" s="416"/>
      <c r="E477" s="417"/>
      <c r="F477" s="399">
        <f>B477*D477</f>
        <v>0</v>
      </c>
      <c r="G477" s="400"/>
    </row>
    <row r="478" spans="1:7" ht="48" customHeight="1" x14ac:dyDescent="0.35">
      <c r="A478" s="15" t="s">
        <v>293</v>
      </c>
      <c r="B478" s="16"/>
      <c r="C478" s="200"/>
      <c r="D478" s="200"/>
      <c r="E478" s="16"/>
      <c r="F478" s="434" t="s">
        <v>266</v>
      </c>
      <c r="G478" s="434"/>
    </row>
    <row r="479" spans="1:7" ht="54" x14ac:dyDescent="0.35">
      <c r="A479" s="29" t="s">
        <v>150</v>
      </c>
      <c r="B479" s="10"/>
      <c r="C479" s="434"/>
      <c r="D479" s="434"/>
      <c r="E479" s="10"/>
      <c r="F479" s="434" t="s">
        <v>267</v>
      </c>
      <c r="G479" s="434"/>
    </row>
    <row r="480" spans="1:7" ht="18" x14ac:dyDescent="0.35">
      <c r="A480" s="29"/>
      <c r="B480" s="10"/>
      <c r="C480" s="445" t="s">
        <v>53</v>
      </c>
      <c r="D480" s="445"/>
      <c r="E480" s="10"/>
      <c r="F480" s="445" t="s">
        <v>54</v>
      </c>
      <c r="G480" s="445"/>
    </row>
    <row r="481" spans="1:7" ht="18" x14ac:dyDescent="0.35">
      <c r="A481" s="29"/>
      <c r="B481" s="10"/>
      <c r="C481" s="53"/>
      <c r="D481" s="53"/>
      <c r="E481" s="10"/>
      <c r="F481" s="53"/>
      <c r="G481" s="53"/>
    </row>
    <row r="482" spans="1:7" ht="18" x14ac:dyDescent="0.35">
      <c r="A482" s="29" t="s">
        <v>151</v>
      </c>
      <c r="B482" s="10"/>
      <c r="C482" s="373"/>
      <c r="D482" s="373"/>
      <c r="E482" s="10"/>
      <c r="F482" s="373" t="s">
        <v>267</v>
      </c>
      <c r="G482" s="373"/>
    </row>
    <row r="483" spans="1:7" ht="18" x14ac:dyDescent="0.35">
      <c r="A483" s="29"/>
      <c r="B483" s="10"/>
      <c r="C483" s="445" t="s">
        <v>53</v>
      </c>
      <c r="D483" s="445"/>
      <c r="E483" s="10"/>
      <c r="F483" s="445" t="s">
        <v>54</v>
      </c>
      <c r="G483" s="445"/>
    </row>
    <row r="484" spans="1:7" ht="18" x14ac:dyDescent="0.35">
      <c r="A484" s="29" t="s">
        <v>152</v>
      </c>
      <c r="B484" s="10"/>
      <c r="C484" s="10"/>
      <c r="D484" s="10"/>
      <c r="E484" s="10"/>
      <c r="F484" s="10"/>
      <c r="G484" s="10"/>
    </row>
    <row r="485" spans="1:7" ht="18" x14ac:dyDescent="0.35">
      <c r="A485" s="381" t="s">
        <v>44</v>
      </c>
      <c r="B485" s="381"/>
      <c r="C485" s="10"/>
      <c r="D485" s="10"/>
      <c r="E485" s="10"/>
      <c r="F485" s="10"/>
      <c r="G485" s="10"/>
    </row>
  </sheetData>
  <mergeCells count="717">
    <mergeCell ref="F474:G474"/>
    <mergeCell ref="B475:C475"/>
    <mergeCell ref="D475:E475"/>
    <mergeCell ref="F475:G475"/>
    <mergeCell ref="B476:C476"/>
    <mergeCell ref="D476:E476"/>
    <mergeCell ref="F476:G476"/>
    <mergeCell ref="B477:C477"/>
    <mergeCell ref="D477:E477"/>
    <mergeCell ref="F477:G477"/>
    <mergeCell ref="D363:E363"/>
    <mergeCell ref="F363:G363"/>
    <mergeCell ref="D364:E364"/>
    <mergeCell ref="F364:G364"/>
    <mergeCell ref="A357:G357"/>
    <mergeCell ref="A354:C354"/>
    <mergeCell ref="D354:E354"/>
    <mergeCell ref="F354:G354"/>
    <mergeCell ref="A355:C355"/>
    <mergeCell ref="D355:E355"/>
    <mergeCell ref="F355:G355"/>
    <mergeCell ref="D370:E370"/>
    <mergeCell ref="F370:G370"/>
    <mergeCell ref="A371:C371"/>
    <mergeCell ref="D371:E371"/>
    <mergeCell ref="F371:G371"/>
    <mergeCell ref="A368:C368"/>
    <mergeCell ref="D368:E368"/>
    <mergeCell ref="F368:G368"/>
    <mergeCell ref="D369:E369"/>
    <mergeCell ref="F369:G369"/>
    <mergeCell ref="F90:G90"/>
    <mergeCell ref="B91:C91"/>
    <mergeCell ref="D91:E91"/>
    <mergeCell ref="F91:G91"/>
    <mergeCell ref="B92:C92"/>
    <mergeCell ref="D92:E92"/>
    <mergeCell ref="F92:G92"/>
    <mergeCell ref="D280:E280"/>
    <mergeCell ref="F280:G280"/>
    <mergeCell ref="B267:C267"/>
    <mergeCell ref="D267:E267"/>
    <mergeCell ref="F267:G267"/>
    <mergeCell ref="B268:C268"/>
    <mergeCell ref="D268:E268"/>
    <mergeCell ref="F268:G268"/>
    <mergeCell ref="B263:C263"/>
    <mergeCell ref="D263:E263"/>
    <mergeCell ref="F263:G263"/>
    <mergeCell ref="B264:C264"/>
    <mergeCell ref="D264:E264"/>
    <mergeCell ref="F264:G264"/>
    <mergeCell ref="B266:C266"/>
    <mergeCell ref="D266:E266"/>
    <mergeCell ref="F266:G266"/>
    <mergeCell ref="D411:E411"/>
    <mergeCell ref="F411:G411"/>
    <mergeCell ref="F392:G392"/>
    <mergeCell ref="F393:G393"/>
    <mergeCell ref="B392:C392"/>
    <mergeCell ref="D392:E392"/>
    <mergeCell ref="B393:C393"/>
    <mergeCell ref="D393:E393"/>
    <mergeCell ref="B391:C391"/>
    <mergeCell ref="D391:E391"/>
    <mergeCell ref="F391:G391"/>
    <mergeCell ref="A397:G397"/>
    <mergeCell ref="B401:C401"/>
    <mergeCell ref="D401:E401"/>
    <mergeCell ref="F401:G401"/>
    <mergeCell ref="B402:C402"/>
    <mergeCell ref="D402:E402"/>
    <mergeCell ref="F402:G402"/>
    <mergeCell ref="B394:C394"/>
    <mergeCell ref="D394:E394"/>
    <mergeCell ref="F394:G394"/>
    <mergeCell ref="B395:C395"/>
    <mergeCell ref="D395:E395"/>
    <mergeCell ref="F395:G395"/>
    <mergeCell ref="B283:C283"/>
    <mergeCell ref="D283:E283"/>
    <mergeCell ref="F283:G283"/>
    <mergeCell ref="B284:C284"/>
    <mergeCell ref="D284:E284"/>
    <mergeCell ref="F284:G284"/>
    <mergeCell ref="A386:G386"/>
    <mergeCell ref="B390:C390"/>
    <mergeCell ref="D390:E390"/>
    <mergeCell ref="F390:G390"/>
    <mergeCell ref="A383:B383"/>
    <mergeCell ref="C383:D383"/>
    <mergeCell ref="E383:G383"/>
    <mergeCell ref="E384:G384"/>
    <mergeCell ref="A377:G377"/>
    <mergeCell ref="C381:D381"/>
    <mergeCell ref="E381:G381"/>
    <mergeCell ref="C382:D382"/>
    <mergeCell ref="E382:G382"/>
    <mergeCell ref="A374:C374"/>
    <mergeCell ref="D374:E374"/>
    <mergeCell ref="F374:G374"/>
    <mergeCell ref="A375:C375"/>
    <mergeCell ref="D375:E375"/>
    <mergeCell ref="A485:B485"/>
    <mergeCell ref="B274:C274"/>
    <mergeCell ref="D274:E274"/>
    <mergeCell ref="F274:G274"/>
    <mergeCell ref="B275:C275"/>
    <mergeCell ref="D275:E275"/>
    <mergeCell ref="F275:G275"/>
    <mergeCell ref="B276:C276"/>
    <mergeCell ref="D276:E276"/>
    <mergeCell ref="F276:G276"/>
    <mergeCell ref="C480:D480"/>
    <mergeCell ref="F480:G480"/>
    <mergeCell ref="C482:D482"/>
    <mergeCell ref="F482:G482"/>
    <mergeCell ref="C483:D483"/>
    <mergeCell ref="F483:G483"/>
    <mergeCell ref="F466:G466"/>
    <mergeCell ref="A384:B384"/>
    <mergeCell ref="C384:D384"/>
    <mergeCell ref="B281:C281"/>
    <mergeCell ref="D281:E281"/>
    <mergeCell ref="F281:G281"/>
    <mergeCell ref="B282:C282"/>
    <mergeCell ref="F467:G467"/>
    <mergeCell ref="C479:D479"/>
    <mergeCell ref="F479:G479"/>
    <mergeCell ref="B441:C441"/>
    <mergeCell ref="D441:E441"/>
    <mergeCell ref="F441:G441"/>
    <mergeCell ref="B444:C444"/>
    <mergeCell ref="D444:E444"/>
    <mergeCell ref="F444:G444"/>
    <mergeCell ref="A461:G461"/>
    <mergeCell ref="B465:C465"/>
    <mergeCell ref="D465:E465"/>
    <mergeCell ref="F465:G465"/>
    <mergeCell ref="B466:C466"/>
    <mergeCell ref="D466:E466"/>
    <mergeCell ref="B467:C467"/>
    <mergeCell ref="D467:E467"/>
    <mergeCell ref="B468:C468"/>
    <mergeCell ref="D468:E468"/>
    <mergeCell ref="F468:G468"/>
    <mergeCell ref="F478:G478"/>
    <mergeCell ref="F442:G442"/>
    <mergeCell ref="A470:G470"/>
    <mergeCell ref="B474:C474"/>
    <mergeCell ref="D474:E474"/>
    <mergeCell ref="B439:C439"/>
    <mergeCell ref="D439:E439"/>
    <mergeCell ref="F439:G439"/>
    <mergeCell ref="B440:C440"/>
    <mergeCell ref="D440:E440"/>
    <mergeCell ref="F440:G440"/>
    <mergeCell ref="B436:C436"/>
    <mergeCell ref="D436:E436"/>
    <mergeCell ref="F436:G436"/>
    <mergeCell ref="B437:C437"/>
    <mergeCell ref="D437:E437"/>
    <mergeCell ref="F437:G437"/>
    <mergeCell ref="B438:C438"/>
    <mergeCell ref="D438:E438"/>
    <mergeCell ref="F438:G438"/>
    <mergeCell ref="F429:G429"/>
    <mergeCell ref="B434:C434"/>
    <mergeCell ref="D434:E434"/>
    <mergeCell ref="F434:G434"/>
    <mergeCell ref="B435:C435"/>
    <mergeCell ref="D435:E435"/>
    <mergeCell ref="F435:G435"/>
    <mergeCell ref="B432:C432"/>
    <mergeCell ref="D432:E432"/>
    <mergeCell ref="F432:G432"/>
    <mergeCell ref="B433:C433"/>
    <mergeCell ref="D433:E433"/>
    <mergeCell ref="F433:G433"/>
    <mergeCell ref="A415:G415"/>
    <mergeCell ref="B426:C426"/>
    <mergeCell ref="D426:E426"/>
    <mergeCell ref="F426:G426"/>
    <mergeCell ref="B427:C427"/>
    <mergeCell ref="D427:E427"/>
    <mergeCell ref="F427:G427"/>
    <mergeCell ref="B403:C403"/>
    <mergeCell ref="D403:E403"/>
    <mergeCell ref="F403:G403"/>
    <mergeCell ref="B404:C404"/>
    <mergeCell ref="D404:E404"/>
    <mergeCell ref="F404:G404"/>
    <mergeCell ref="B412:C412"/>
    <mergeCell ref="D412:E412"/>
    <mergeCell ref="F412:G412"/>
    <mergeCell ref="B413:C413"/>
    <mergeCell ref="D413:E413"/>
    <mergeCell ref="F413:G413"/>
    <mergeCell ref="A406:G406"/>
    <mergeCell ref="B410:C410"/>
    <mergeCell ref="D410:E410"/>
    <mergeCell ref="F410:G410"/>
    <mergeCell ref="B411:C411"/>
    <mergeCell ref="A372:C372"/>
    <mergeCell ref="D372:E372"/>
    <mergeCell ref="F372:G372"/>
    <mergeCell ref="F375:G375"/>
    <mergeCell ref="A382:B382"/>
    <mergeCell ref="A381:B381"/>
    <mergeCell ref="D352:E352"/>
    <mergeCell ref="F352:G352"/>
    <mergeCell ref="A353:C353"/>
    <mergeCell ref="D353:E353"/>
    <mergeCell ref="F353:G353"/>
    <mergeCell ref="A361:C361"/>
    <mergeCell ref="D361:E361"/>
    <mergeCell ref="F361:G361"/>
    <mergeCell ref="A362:C362"/>
    <mergeCell ref="D362:E362"/>
    <mergeCell ref="F362:G362"/>
    <mergeCell ref="A369:C369"/>
    <mergeCell ref="A364:C364"/>
    <mergeCell ref="A363:C363"/>
    <mergeCell ref="A373:C373"/>
    <mergeCell ref="D373:E373"/>
    <mergeCell ref="F373:G373"/>
    <mergeCell ref="A370:C370"/>
    <mergeCell ref="A350:C350"/>
    <mergeCell ref="D350:E350"/>
    <mergeCell ref="F350:G350"/>
    <mergeCell ref="A351:C351"/>
    <mergeCell ref="D351:E351"/>
    <mergeCell ref="F351:G351"/>
    <mergeCell ref="A352:C352"/>
    <mergeCell ref="A345:C345"/>
    <mergeCell ref="D345:E345"/>
    <mergeCell ref="F345:G345"/>
    <mergeCell ref="A349:C349"/>
    <mergeCell ref="D349:E349"/>
    <mergeCell ref="F349:G349"/>
    <mergeCell ref="A343:C343"/>
    <mergeCell ref="D343:E343"/>
    <mergeCell ref="F343:G343"/>
    <mergeCell ref="A344:C344"/>
    <mergeCell ref="D344:E344"/>
    <mergeCell ref="F344:G344"/>
    <mergeCell ref="B336:C336"/>
    <mergeCell ref="D336:E336"/>
    <mergeCell ref="F336:G336"/>
    <mergeCell ref="A338:G338"/>
    <mergeCell ref="A342:C342"/>
    <mergeCell ref="D342:E342"/>
    <mergeCell ref="F342:G342"/>
    <mergeCell ref="B334:C334"/>
    <mergeCell ref="D334:E334"/>
    <mergeCell ref="F334:G334"/>
    <mergeCell ref="B335:C335"/>
    <mergeCell ref="D335:E335"/>
    <mergeCell ref="F335:G335"/>
    <mergeCell ref="B327:C327"/>
    <mergeCell ref="D327:E327"/>
    <mergeCell ref="F327:G327"/>
    <mergeCell ref="A329:G329"/>
    <mergeCell ref="B333:C333"/>
    <mergeCell ref="D333:E333"/>
    <mergeCell ref="F333:G333"/>
    <mergeCell ref="B323:C323"/>
    <mergeCell ref="D323:E323"/>
    <mergeCell ref="F323:G323"/>
    <mergeCell ref="B324:C324"/>
    <mergeCell ref="D324:E324"/>
    <mergeCell ref="F324:G324"/>
    <mergeCell ref="B325:C325"/>
    <mergeCell ref="D325:E325"/>
    <mergeCell ref="F325:G325"/>
    <mergeCell ref="B321:C321"/>
    <mergeCell ref="D321:E321"/>
    <mergeCell ref="F321:G321"/>
    <mergeCell ref="B322:C322"/>
    <mergeCell ref="D322:E322"/>
    <mergeCell ref="F322:G322"/>
    <mergeCell ref="A315:G315"/>
    <mergeCell ref="B319:C319"/>
    <mergeCell ref="D319:E319"/>
    <mergeCell ref="F319:G319"/>
    <mergeCell ref="B320:C320"/>
    <mergeCell ref="D320:E320"/>
    <mergeCell ref="F320:G320"/>
    <mergeCell ref="B312:C312"/>
    <mergeCell ref="D312:E312"/>
    <mergeCell ref="F312:G312"/>
    <mergeCell ref="B313:C313"/>
    <mergeCell ref="D313:E313"/>
    <mergeCell ref="F313:G313"/>
    <mergeCell ref="A306:G306"/>
    <mergeCell ref="B310:C310"/>
    <mergeCell ref="D310:E310"/>
    <mergeCell ref="F310:G310"/>
    <mergeCell ref="B311:C311"/>
    <mergeCell ref="D311:E311"/>
    <mergeCell ref="F311:G311"/>
    <mergeCell ref="B303:C303"/>
    <mergeCell ref="D303:E303"/>
    <mergeCell ref="F303:G303"/>
    <mergeCell ref="B304:C304"/>
    <mergeCell ref="D304:E304"/>
    <mergeCell ref="F304:G304"/>
    <mergeCell ref="B301:C301"/>
    <mergeCell ref="D301:E301"/>
    <mergeCell ref="F301:G301"/>
    <mergeCell ref="B302:C302"/>
    <mergeCell ref="D302:E302"/>
    <mergeCell ref="F302:G302"/>
    <mergeCell ref="B294:C294"/>
    <mergeCell ref="D294:E294"/>
    <mergeCell ref="F294:G294"/>
    <mergeCell ref="A296:G296"/>
    <mergeCell ref="B300:C300"/>
    <mergeCell ref="D300:E300"/>
    <mergeCell ref="F300:G300"/>
    <mergeCell ref="B292:C292"/>
    <mergeCell ref="D292:E292"/>
    <mergeCell ref="F292:G292"/>
    <mergeCell ref="B293:C293"/>
    <mergeCell ref="D293:E293"/>
    <mergeCell ref="F293:G293"/>
    <mergeCell ref="A286:G286"/>
    <mergeCell ref="A287:G287"/>
    <mergeCell ref="B291:C291"/>
    <mergeCell ref="D291:E291"/>
    <mergeCell ref="F291:G291"/>
    <mergeCell ref="A261:G261"/>
    <mergeCell ref="B272:C272"/>
    <mergeCell ref="D272:E272"/>
    <mergeCell ref="F272:G272"/>
    <mergeCell ref="B273:C273"/>
    <mergeCell ref="D273:E273"/>
    <mergeCell ref="F273:G273"/>
    <mergeCell ref="B277:C277"/>
    <mergeCell ref="D277:E277"/>
    <mergeCell ref="F277:G277"/>
    <mergeCell ref="B278:C278"/>
    <mergeCell ref="D278:E278"/>
    <mergeCell ref="F278:G278"/>
    <mergeCell ref="D282:E282"/>
    <mergeCell ref="F282:G282"/>
    <mergeCell ref="B279:C279"/>
    <mergeCell ref="D279:E279"/>
    <mergeCell ref="F279:G279"/>
    <mergeCell ref="B280:C280"/>
    <mergeCell ref="B258:C258"/>
    <mergeCell ref="D258:E258"/>
    <mergeCell ref="F258:G258"/>
    <mergeCell ref="B259:C259"/>
    <mergeCell ref="D259:E259"/>
    <mergeCell ref="F259:G259"/>
    <mergeCell ref="B256:C256"/>
    <mergeCell ref="D256:E256"/>
    <mergeCell ref="F256:G256"/>
    <mergeCell ref="B257:C257"/>
    <mergeCell ref="D257:E257"/>
    <mergeCell ref="F257:G257"/>
    <mergeCell ref="B251:C251"/>
    <mergeCell ref="D251:E251"/>
    <mergeCell ref="F251:G251"/>
    <mergeCell ref="B252:C252"/>
    <mergeCell ref="D252:E252"/>
    <mergeCell ref="F252:G252"/>
    <mergeCell ref="B249:C249"/>
    <mergeCell ref="D249:E249"/>
    <mergeCell ref="F249:G249"/>
    <mergeCell ref="B250:C250"/>
    <mergeCell ref="D250:E250"/>
    <mergeCell ref="F250:G250"/>
    <mergeCell ref="B244:C244"/>
    <mergeCell ref="D244:E244"/>
    <mergeCell ref="F244:G244"/>
    <mergeCell ref="B245:C245"/>
    <mergeCell ref="D245:E245"/>
    <mergeCell ref="F245:G245"/>
    <mergeCell ref="A238:G238"/>
    <mergeCell ref="B242:C242"/>
    <mergeCell ref="D242:E242"/>
    <mergeCell ref="F242:G242"/>
    <mergeCell ref="B243:C243"/>
    <mergeCell ref="D243:E243"/>
    <mergeCell ref="F243:G243"/>
    <mergeCell ref="B235:C235"/>
    <mergeCell ref="D235:E235"/>
    <mergeCell ref="F235:G235"/>
    <mergeCell ref="B236:C236"/>
    <mergeCell ref="D236:E236"/>
    <mergeCell ref="F236:G236"/>
    <mergeCell ref="B233:C233"/>
    <mergeCell ref="D233:E233"/>
    <mergeCell ref="F233:G233"/>
    <mergeCell ref="B234:C234"/>
    <mergeCell ref="D234:E234"/>
    <mergeCell ref="F234:G234"/>
    <mergeCell ref="B228:C228"/>
    <mergeCell ref="D228:E228"/>
    <mergeCell ref="F228:G228"/>
    <mergeCell ref="B229:C229"/>
    <mergeCell ref="D229:E229"/>
    <mergeCell ref="F229:G229"/>
    <mergeCell ref="B226:C226"/>
    <mergeCell ref="D226:E226"/>
    <mergeCell ref="F226:G226"/>
    <mergeCell ref="B227:C227"/>
    <mergeCell ref="D227:E227"/>
    <mergeCell ref="F227:G227"/>
    <mergeCell ref="B222:C222"/>
    <mergeCell ref="D222:E222"/>
    <mergeCell ref="F222:G222"/>
    <mergeCell ref="A215:G215"/>
    <mergeCell ref="B218:C218"/>
    <mergeCell ref="D218:E218"/>
    <mergeCell ref="F218:G218"/>
    <mergeCell ref="B219:C219"/>
    <mergeCell ref="D219:E219"/>
    <mergeCell ref="F219:G219"/>
    <mergeCell ref="B221:C221"/>
    <mergeCell ref="D221:E221"/>
    <mergeCell ref="F221:G221"/>
    <mergeCell ref="F199:G199"/>
    <mergeCell ref="B200:C200"/>
    <mergeCell ref="D200:E200"/>
    <mergeCell ref="F200:G200"/>
    <mergeCell ref="B198:C198"/>
    <mergeCell ref="D198:E198"/>
    <mergeCell ref="F198:G198"/>
    <mergeCell ref="B220:C220"/>
    <mergeCell ref="D220:E220"/>
    <mergeCell ref="F220:G220"/>
    <mergeCell ref="B210:C210"/>
    <mergeCell ref="D210:E210"/>
    <mergeCell ref="F210:G210"/>
    <mergeCell ref="B211:C211"/>
    <mergeCell ref="D211:E211"/>
    <mergeCell ref="F211:G211"/>
    <mergeCell ref="B212:C212"/>
    <mergeCell ref="D212:E212"/>
    <mergeCell ref="F212:G212"/>
    <mergeCell ref="B213:C213"/>
    <mergeCell ref="D213:E213"/>
    <mergeCell ref="F213:G213"/>
    <mergeCell ref="D185:E185"/>
    <mergeCell ref="F185:G185"/>
    <mergeCell ref="D186:E186"/>
    <mergeCell ref="F186:G186"/>
    <mergeCell ref="D187:E187"/>
    <mergeCell ref="F187:G187"/>
    <mergeCell ref="B180:C180"/>
    <mergeCell ref="D180:E180"/>
    <mergeCell ref="F180:G180"/>
    <mergeCell ref="B181:C181"/>
    <mergeCell ref="D181:E181"/>
    <mergeCell ref="F181:G181"/>
    <mergeCell ref="C173:D173"/>
    <mergeCell ref="F173:G173"/>
    <mergeCell ref="A175:G175"/>
    <mergeCell ref="B179:C179"/>
    <mergeCell ref="D179:E179"/>
    <mergeCell ref="F179:G179"/>
    <mergeCell ref="C170:D170"/>
    <mergeCell ref="F170:G170"/>
    <mergeCell ref="C171:D171"/>
    <mergeCell ref="F171:G171"/>
    <mergeCell ref="C172:D172"/>
    <mergeCell ref="F172:G172"/>
    <mergeCell ref="A160:G160"/>
    <mergeCell ref="C164:D164"/>
    <mergeCell ref="F164:G164"/>
    <mergeCell ref="C165:D165"/>
    <mergeCell ref="F165:G165"/>
    <mergeCell ref="C166:D166"/>
    <mergeCell ref="F166:G166"/>
    <mergeCell ref="A152:G152"/>
    <mergeCell ref="C156:D156"/>
    <mergeCell ref="F156:G156"/>
    <mergeCell ref="C157:D157"/>
    <mergeCell ref="F157:G157"/>
    <mergeCell ref="C158:D158"/>
    <mergeCell ref="F158:G158"/>
    <mergeCell ref="F149:G149"/>
    <mergeCell ref="F150:G150"/>
    <mergeCell ref="C141:E141"/>
    <mergeCell ref="F141:G141"/>
    <mergeCell ref="C142:E142"/>
    <mergeCell ref="F142:G142"/>
    <mergeCell ref="A144:G144"/>
    <mergeCell ref="F148:G148"/>
    <mergeCell ref="C150:D150"/>
    <mergeCell ref="C148:D148"/>
    <mergeCell ref="C149:D149"/>
    <mergeCell ref="D82:E82"/>
    <mergeCell ref="F82:G82"/>
    <mergeCell ref="C134:D134"/>
    <mergeCell ref="F134:G134"/>
    <mergeCell ref="A136:G136"/>
    <mergeCell ref="C140:E140"/>
    <mergeCell ref="F140:G140"/>
    <mergeCell ref="B126:C126"/>
    <mergeCell ref="D126:E126"/>
    <mergeCell ref="F126:G126"/>
    <mergeCell ref="A128:G128"/>
    <mergeCell ref="C132:D132"/>
    <mergeCell ref="F132:G132"/>
    <mergeCell ref="C133:D133"/>
    <mergeCell ref="F133:G133"/>
    <mergeCell ref="B93:C93"/>
    <mergeCell ref="D93:E93"/>
    <mergeCell ref="F93:G93"/>
    <mergeCell ref="B94:C94"/>
    <mergeCell ref="D94:E94"/>
    <mergeCell ref="F94:G94"/>
    <mergeCell ref="A86:G86"/>
    <mergeCell ref="B90:C90"/>
    <mergeCell ref="D90:E90"/>
    <mergeCell ref="D47:E47"/>
    <mergeCell ref="F47:G47"/>
    <mergeCell ref="B77:C77"/>
    <mergeCell ref="D77:E77"/>
    <mergeCell ref="F77:G77"/>
    <mergeCell ref="B78:C78"/>
    <mergeCell ref="D78:E78"/>
    <mergeCell ref="F78:G78"/>
    <mergeCell ref="B82:C82"/>
    <mergeCell ref="B64:C64"/>
    <mergeCell ref="D64:E64"/>
    <mergeCell ref="F64:G64"/>
    <mergeCell ref="B68:C68"/>
    <mergeCell ref="D68:E68"/>
    <mergeCell ref="F68:G68"/>
    <mergeCell ref="B69:C69"/>
    <mergeCell ref="D69:E69"/>
    <mergeCell ref="F69:G69"/>
    <mergeCell ref="B70:C70"/>
    <mergeCell ref="D70:E70"/>
    <mergeCell ref="F70:G70"/>
    <mergeCell ref="B76:C76"/>
    <mergeCell ref="D76:E76"/>
    <mergeCell ref="F76:G76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84:C84"/>
    <mergeCell ref="D84:E84"/>
    <mergeCell ref="F84:G84"/>
    <mergeCell ref="B19:C19"/>
    <mergeCell ref="D19:E19"/>
    <mergeCell ref="F19:G19"/>
    <mergeCell ref="B20:C20"/>
    <mergeCell ref="D20:E20"/>
    <mergeCell ref="F20:G20"/>
    <mergeCell ref="B26:C26"/>
    <mergeCell ref="D26:E26"/>
    <mergeCell ref="F26:G26"/>
    <mergeCell ref="B30:C30"/>
    <mergeCell ref="D30:E30"/>
    <mergeCell ref="F30:G30"/>
    <mergeCell ref="B25:C25"/>
    <mergeCell ref="D25:E25"/>
    <mergeCell ref="F25:G25"/>
    <mergeCell ref="A34:G34"/>
    <mergeCell ref="A38:C38"/>
    <mergeCell ref="D38:G38"/>
    <mergeCell ref="A39:C39"/>
    <mergeCell ref="D39:G39"/>
    <mergeCell ref="A40:C40"/>
    <mergeCell ref="B83:C83"/>
    <mergeCell ref="D83:E83"/>
    <mergeCell ref="F83:G83"/>
    <mergeCell ref="D40:G40"/>
    <mergeCell ref="B31:C31"/>
    <mergeCell ref="D31:E31"/>
    <mergeCell ref="F31:G31"/>
    <mergeCell ref="B32:C32"/>
    <mergeCell ref="D32:E32"/>
    <mergeCell ref="F32:G32"/>
    <mergeCell ref="B48:C48"/>
    <mergeCell ref="D48:E48"/>
    <mergeCell ref="F48:G48"/>
    <mergeCell ref="A50:G50"/>
    <mergeCell ref="B54:C54"/>
    <mergeCell ref="D54:E54"/>
    <mergeCell ref="F54:G54"/>
    <mergeCell ref="A42:G42"/>
    <mergeCell ref="B46:C46"/>
    <mergeCell ref="D46:E46"/>
    <mergeCell ref="F46:G46"/>
    <mergeCell ref="B47:C47"/>
    <mergeCell ref="A58:G58"/>
    <mergeCell ref="B62:C62"/>
    <mergeCell ref="E1:G1"/>
    <mergeCell ref="A2:G2"/>
    <mergeCell ref="A4:G4"/>
    <mergeCell ref="A5:G5"/>
    <mergeCell ref="B9:C9"/>
    <mergeCell ref="D9:E9"/>
    <mergeCell ref="F9:G9"/>
    <mergeCell ref="A72:G72"/>
    <mergeCell ref="B12:C12"/>
    <mergeCell ref="D12:E12"/>
    <mergeCell ref="F12:G12"/>
    <mergeCell ref="A14:G14"/>
    <mergeCell ref="B18:C18"/>
    <mergeCell ref="D18:E18"/>
    <mergeCell ref="F18:G18"/>
    <mergeCell ref="B24:C24"/>
    <mergeCell ref="D24:E24"/>
    <mergeCell ref="F24:G24"/>
    <mergeCell ref="B10:C10"/>
    <mergeCell ref="D10:E10"/>
    <mergeCell ref="F10:G10"/>
    <mergeCell ref="B11:C11"/>
    <mergeCell ref="D11:E11"/>
    <mergeCell ref="F11:G11"/>
    <mergeCell ref="A96:G96"/>
    <mergeCell ref="B98:C98"/>
    <mergeCell ref="B99:C99"/>
    <mergeCell ref="B100:C100"/>
    <mergeCell ref="A120:G120"/>
    <mergeCell ref="B124:C124"/>
    <mergeCell ref="D124:E124"/>
    <mergeCell ref="F124:G124"/>
    <mergeCell ref="B125:C125"/>
    <mergeCell ref="D125:E125"/>
    <mergeCell ref="F125:G125"/>
    <mergeCell ref="A102:G102"/>
    <mergeCell ref="A104:G104"/>
    <mergeCell ref="A108:A110"/>
    <mergeCell ref="B108:B110"/>
    <mergeCell ref="C108:F108"/>
    <mergeCell ref="G108:G110"/>
    <mergeCell ref="C109:C110"/>
    <mergeCell ref="D109:F109"/>
    <mergeCell ref="D191:E191"/>
    <mergeCell ref="F191:G191"/>
    <mergeCell ref="D192:E192"/>
    <mergeCell ref="F192:G192"/>
    <mergeCell ref="D193:E193"/>
    <mergeCell ref="F193:G193"/>
    <mergeCell ref="B326:C326"/>
    <mergeCell ref="D326:E326"/>
    <mergeCell ref="F326:G326"/>
    <mergeCell ref="B205:C205"/>
    <mergeCell ref="D205:E205"/>
    <mergeCell ref="F205:G205"/>
    <mergeCell ref="B206:C206"/>
    <mergeCell ref="D206:E206"/>
    <mergeCell ref="F206:G206"/>
    <mergeCell ref="A195:G195"/>
    <mergeCell ref="B203:C203"/>
    <mergeCell ref="D203:E203"/>
    <mergeCell ref="F203:G203"/>
    <mergeCell ref="B204:C204"/>
    <mergeCell ref="D204:E204"/>
    <mergeCell ref="F204:G204"/>
    <mergeCell ref="B199:C199"/>
    <mergeCell ref="D199:E199"/>
    <mergeCell ref="B460:C460"/>
    <mergeCell ref="D460:E460"/>
    <mergeCell ref="F460:G460"/>
    <mergeCell ref="A446:G446"/>
    <mergeCell ref="B457:C457"/>
    <mergeCell ref="D457:E457"/>
    <mergeCell ref="F457:G457"/>
    <mergeCell ref="B458:C458"/>
    <mergeCell ref="D458:E458"/>
    <mergeCell ref="F458:G458"/>
    <mergeCell ref="B459:C459"/>
    <mergeCell ref="D459:E459"/>
    <mergeCell ref="F459:G459"/>
    <mergeCell ref="B450:C450"/>
    <mergeCell ref="D450:E450"/>
    <mergeCell ref="F450:G450"/>
    <mergeCell ref="B451:C451"/>
    <mergeCell ref="D451:E451"/>
    <mergeCell ref="F451:G451"/>
    <mergeCell ref="B452:C452"/>
    <mergeCell ref="D452:E452"/>
    <mergeCell ref="F452:G452"/>
    <mergeCell ref="B453:C453"/>
    <mergeCell ref="D453:E453"/>
    <mergeCell ref="F453:G453"/>
    <mergeCell ref="B422:C422"/>
    <mergeCell ref="D422:E422"/>
    <mergeCell ref="F422:G422"/>
    <mergeCell ref="B419:C419"/>
    <mergeCell ref="D419:E419"/>
    <mergeCell ref="F419:G419"/>
    <mergeCell ref="B420:C420"/>
    <mergeCell ref="D420:E420"/>
    <mergeCell ref="F420:G420"/>
    <mergeCell ref="B421:C421"/>
    <mergeCell ref="D421:E421"/>
    <mergeCell ref="F421:G421"/>
    <mergeCell ref="B430:C430"/>
    <mergeCell ref="D430:E430"/>
    <mergeCell ref="F430:G430"/>
    <mergeCell ref="B431:C431"/>
    <mergeCell ref="D431:E431"/>
    <mergeCell ref="F431:G431"/>
    <mergeCell ref="B428:C428"/>
    <mergeCell ref="D428:E428"/>
    <mergeCell ref="F428:G428"/>
    <mergeCell ref="B429:C429"/>
    <mergeCell ref="D429:E429"/>
  </mergeCells>
  <pageMargins left="1.3779527559055118" right="0.39370078740157483" top="0.98425196850393704" bottom="0.78740157480314965" header="0.31496062992125984" footer="0.31496062992125984"/>
  <pageSetup paperSize="9" scale="60" orientation="portrait" r:id="rId1"/>
  <rowBreaks count="10" manualBreakCount="10">
    <brk id="40" max="6" man="1"/>
    <brk id="79" max="16383" man="1"/>
    <brk id="127" max="16383" man="1"/>
    <brk id="159" max="16383" man="1"/>
    <brk id="193" max="16383" man="1"/>
    <brk id="237" max="16383" man="1"/>
    <brk id="282" max="16383" man="1"/>
    <brk id="323" max="16383" man="1"/>
    <brk id="371" max="16383" man="1"/>
    <brk id="427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75"/>
  <sheetViews>
    <sheetView zoomScaleNormal="100" workbookViewId="0">
      <selection activeCell="I466" sqref="I466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7" width="16.44140625" style="7" customWidth="1"/>
    <col min="8" max="9" width="8.88671875" style="7" customWidth="1"/>
    <col min="10" max="16384" width="8.88671875" style="7"/>
  </cols>
  <sheetData>
    <row r="1" spans="1:7" ht="18" x14ac:dyDescent="0.3">
      <c r="A1" s="6"/>
      <c r="E1" s="401"/>
      <c r="F1" s="401"/>
      <c r="G1" s="401"/>
    </row>
    <row r="2" spans="1:7" ht="40.049999999999997" customHeight="1" x14ac:dyDescent="0.3">
      <c r="A2" s="402" t="s">
        <v>317</v>
      </c>
      <c r="B2" s="402"/>
      <c r="C2" s="402"/>
      <c r="D2" s="402"/>
      <c r="E2" s="402"/>
      <c r="F2" s="402"/>
      <c r="G2" s="402"/>
    </row>
    <row r="3" spans="1:7" ht="17.399999999999999" x14ac:dyDescent="0.3">
      <c r="A3" s="140"/>
      <c r="B3" s="140"/>
      <c r="C3" s="140"/>
      <c r="D3" s="140"/>
      <c r="E3" s="140"/>
      <c r="F3" s="140"/>
      <c r="G3" s="140"/>
    </row>
    <row r="4" spans="1:7" ht="35.549999999999997" customHeight="1" x14ac:dyDescent="0.3">
      <c r="A4" s="402" t="s">
        <v>318</v>
      </c>
      <c r="B4" s="402"/>
      <c r="C4" s="402"/>
      <c r="D4" s="402"/>
      <c r="E4" s="402"/>
      <c r="F4" s="402"/>
      <c r="G4" s="402"/>
    </row>
    <row r="5" spans="1:7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7" ht="17.399999999999999" x14ac:dyDescent="0.3">
      <c r="A6" s="131"/>
    </row>
    <row r="7" spans="1:7" ht="18" x14ac:dyDescent="0.35">
      <c r="A7" s="9" t="s">
        <v>250</v>
      </c>
      <c r="B7" s="10">
        <v>120</v>
      </c>
    </row>
    <row r="8" spans="1:7" ht="15" x14ac:dyDescent="0.3">
      <c r="A8" s="11"/>
    </row>
    <row r="9" spans="1:7" ht="79.8" customHeight="1" x14ac:dyDescent="0.3">
      <c r="A9" s="133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</row>
    <row r="10" spans="1:7" ht="18" x14ac:dyDescent="0.3">
      <c r="A10" s="133">
        <v>1</v>
      </c>
      <c r="B10" s="395">
        <v>2</v>
      </c>
      <c r="C10" s="395"/>
      <c r="D10" s="395">
        <v>3</v>
      </c>
      <c r="E10" s="395"/>
      <c r="F10" s="395">
        <v>4</v>
      </c>
      <c r="G10" s="395"/>
    </row>
    <row r="11" spans="1:7" ht="36" x14ac:dyDescent="0.3">
      <c r="A11" s="13" t="s">
        <v>167</v>
      </c>
      <c r="B11" s="395"/>
      <c r="C11" s="395"/>
      <c r="D11" s="395"/>
      <c r="E11" s="395"/>
      <c r="F11" s="398">
        <f>B11*D11</f>
        <v>0</v>
      </c>
      <c r="G11" s="398"/>
    </row>
    <row r="12" spans="1:7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7" ht="17.399999999999999" x14ac:dyDescent="0.3">
      <c r="A13" s="131"/>
    </row>
    <row r="14" spans="1:7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7" ht="17.399999999999999" x14ac:dyDescent="0.3">
      <c r="A15" s="140"/>
      <c r="B15" s="140"/>
      <c r="C15" s="140"/>
      <c r="D15" s="140"/>
      <c r="E15" s="140"/>
      <c r="F15" s="140"/>
      <c r="G15" s="140"/>
    </row>
    <row r="16" spans="1:7" ht="18" x14ac:dyDescent="0.35">
      <c r="A16" s="9" t="s">
        <v>250</v>
      </c>
      <c r="B16" s="10">
        <v>130</v>
      </c>
    </row>
    <row r="17" spans="1:7" ht="15" x14ac:dyDescent="0.3">
      <c r="A17" s="11"/>
    </row>
    <row r="18" spans="1:7" ht="55.95" customHeight="1" x14ac:dyDescent="0.3">
      <c r="A18" s="133" t="s">
        <v>84</v>
      </c>
      <c r="B18" s="395" t="s">
        <v>170</v>
      </c>
      <c r="C18" s="395"/>
      <c r="D18" s="395" t="s">
        <v>171</v>
      </c>
      <c r="E18" s="395"/>
      <c r="F18" s="395" t="s">
        <v>262</v>
      </c>
      <c r="G18" s="395"/>
    </row>
    <row r="19" spans="1:7" ht="18" x14ac:dyDescent="0.3">
      <c r="A19" s="133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7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v>0</v>
      </c>
      <c r="G20" s="398"/>
    </row>
    <row r="21" spans="1:7" ht="17.399999999999999" x14ac:dyDescent="0.3">
      <c r="A21" s="131"/>
    </row>
    <row r="22" spans="1:7" ht="18" x14ac:dyDescent="0.35">
      <c r="A22" s="9" t="s">
        <v>250</v>
      </c>
      <c r="B22" s="10">
        <v>130</v>
      </c>
    </row>
    <row r="23" spans="1:7" ht="15" x14ac:dyDescent="0.3">
      <c r="A23" s="11"/>
    </row>
    <row r="24" spans="1:7" ht="41.4" customHeight="1" x14ac:dyDescent="0.3">
      <c r="A24" s="133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7" ht="18" x14ac:dyDescent="0.3">
      <c r="A25" s="133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7" ht="72" x14ac:dyDescent="0.3">
      <c r="A26" s="13" t="s">
        <v>162</v>
      </c>
      <c r="B26" s="395">
        <v>2195</v>
      </c>
      <c r="C26" s="395"/>
      <c r="D26" s="395">
        <v>20</v>
      </c>
      <c r="E26" s="395"/>
      <c r="F26" s="398">
        <v>43900</v>
      </c>
      <c r="G26" s="398"/>
    </row>
    <row r="27" spans="1:7" ht="17.399999999999999" x14ac:dyDescent="0.3">
      <c r="A27" s="131"/>
    </row>
    <row r="28" spans="1:7" ht="18" x14ac:dyDescent="0.35">
      <c r="A28" s="9" t="s">
        <v>250</v>
      </c>
      <c r="B28" s="10">
        <v>150</v>
      </c>
    </row>
    <row r="29" spans="1:7" ht="15" x14ac:dyDescent="0.3">
      <c r="A29" s="11"/>
    </row>
    <row r="30" spans="1:7" ht="42.6" customHeight="1" x14ac:dyDescent="0.3">
      <c r="A30" s="133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7" ht="18" x14ac:dyDescent="0.3">
      <c r="A31" s="133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7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v>0</v>
      </c>
      <c r="G32" s="398"/>
    </row>
    <row r="33" spans="1:7" ht="17.399999999999999" x14ac:dyDescent="0.3">
      <c r="A33" s="131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131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v>0</v>
      </c>
      <c r="E40" s="407"/>
      <c r="F40" s="407"/>
      <c r="G40" s="400"/>
    </row>
    <row r="41" spans="1:7" ht="17.399999999999999" x14ac:dyDescent="0.3">
      <c r="A41" s="131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140"/>
      <c r="B43" s="140"/>
      <c r="C43" s="140"/>
      <c r="D43" s="140"/>
      <c r="E43" s="140"/>
      <c r="F43" s="140"/>
      <c r="G43" s="140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133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133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v>0</v>
      </c>
      <c r="G48" s="398"/>
    </row>
    <row r="49" spans="1:7" ht="17.399999999999999" x14ac:dyDescent="0.3">
      <c r="A49" s="131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131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133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133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v>0</v>
      </c>
      <c r="G56" s="398"/>
    </row>
    <row r="57" spans="1:7" ht="17.399999999999999" x14ac:dyDescent="0.3">
      <c r="A57" s="131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131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133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133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v>0</v>
      </c>
      <c r="G64" s="398"/>
    </row>
    <row r="65" spans="1:7" ht="17.399999999999999" x14ac:dyDescent="0.3">
      <c r="A65" s="131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133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133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v>0</v>
      </c>
      <c r="G70" s="398"/>
    </row>
    <row r="71" spans="1:7" ht="18" x14ac:dyDescent="0.3">
      <c r="A71" s="15"/>
      <c r="B71" s="19"/>
      <c r="C71" s="19"/>
      <c r="D71" s="19"/>
      <c r="E71" s="19"/>
      <c r="F71" s="19"/>
      <c r="G71" s="19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38.4" customHeight="1" x14ac:dyDescent="0.3">
      <c r="A76" s="133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133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398">
        <v>0</v>
      </c>
      <c r="G78" s="398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42" customHeight="1" x14ac:dyDescent="0.3">
      <c r="A82" s="133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133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398">
        <f>'платные на 2024 год '!D24</f>
        <v>0</v>
      </c>
      <c r="G84" s="398"/>
    </row>
    <row r="85" spans="1:7" ht="18" x14ac:dyDescent="0.3">
      <c r="A85" s="15"/>
      <c r="B85" s="19"/>
      <c r="C85" s="19"/>
      <c r="D85" s="19"/>
      <c r="E85" s="19"/>
      <c r="F85" s="19"/>
      <c r="G85" s="19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39" customHeight="1" x14ac:dyDescent="0.3">
      <c r="A90" s="133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33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3" t="s">
        <v>190</v>
      </c>
      <c r="B92" s="395" t="s">
        <v>115</v>
      </c>
      <c r="C92" s="395"/>
      <c r="D92" s="395" t="s">
        <v>115</v>
      </c>
      <c r="E92" s="395"/>
      <c r="F92" s="398">
        <f>'гос.зад на 2024 год '!E111</f>
        <v>0</v>
      </c>
      <c r="G92" s="395"/>
    </row>
    <row r="93" spans="1:7" ht="54" x14ac:dyDescent="0.3">
      <c r="A93" s="13" t="s">
        <v>191</v>
      </c>
      <c r="B93" s="395" t="s">
        <v>115</v>
      </c>
      <c r="C93" s="395"/>
      <c r="D93" s="395" t="s">
        <v>115</v>
      </c>
      <c r="E93" s="395"/>
      <c r="F93" s="398">
        <f>'гос.зад на 2024 год '!E112</f>
        <v>0</v>
      </c>
      <c r="G93" s="395"/>
    </row>
    <row r="94" spans="1:7" ht="54" x14ac:dyDescent="0.3">
      <c r="A94" s="13" t="s">
        <v>192</v>
      </c>
      <c r="B94" s="395" t="s">
        <v>115</v>
      </c>
      <c r="C94" s="395"/>
      <c r="D94" s="395" t="s">
        <v>115</v>
      </c>
      <c r="E94" s="395"/>
      <c r="F94" s="398">
        <f>'гос.зад на 2024 год '!E113</f>
        <v>0</v>
      </c>
      <c r="G94" s="395"/>
    </row>
    <row r="95" spans="1:7" ht="18" x14ac:dyDescent="0.3">
      <c r="A95" s="15"/>
      <c r="B95" s="19"/>
      <c r="C95" s="19"/>
      <c r="D95" s="19"/>
      <c r="E95" s="19"/>
      <c r="F95" s="86"/>
      <c r="G95" s="19"/>
    </row>
    <row r="96" spans="1:7" ht="17.399999999999999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09" t="s">
        <v>84</v>
      </c>
      <c r="B98" s="395" t="s">
        <v>163</v>
      </c>
      <c r="C98" s="395"/>
    </row>
    <row r="99" spans="1:7" ht="18" x14ac:dyDescent="0.3">
      <c r="A99" s="209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86"/>
      <c r="G101" s="19"/>
    </row>
    <row r="102" spans="1:7" ht="18" x14ac:dyDescent="0.3">
      <c r="A102" s="15"/>
      <c r="B102" s="19"/>
      <c r="C102" s="19"/>
      <c r="D102" s="19"/>
      <c r="E102" s="19"/>
      <c r="F102" s="19"/>
      <c r="G102" s="19"/>
    </row>
    <row r="103" spans="1:7" ht="48.6" customHeight="1" x14ac:dyDescent="0.3">
      <c r="A103" s="402" t="s">
        <v>316</v>
      </c>
      <c r="B103" s="402"/>
      <c r="C103" s="402"/>
      <c r="D103" s="402"/>
      <c r="E103" s="402"/>
      <c r="F103" s="402"/>
      <c r="G103" s="402"/>
    </row>
    <row r="104" spans="1:7" ht="17.399999999999999" x14ac:dyDescent="0.3">
      <c r="A104" s="8"/>
    </row>
    <row r="105" spans="1:7" ht="17.399999999999999" x14ac:dyDescent="0.3">
      <c r="A105" s="408" t="s">
        <v>185</v>
      </c>
      <c r="B105" s="408"/>
      <c r="C105" s="408"/>
      <c r="D105" s="408"/>
      <c r="E105" s="408"/>
      <c r="F105" s="408"/>
      <c r="G105" s="408"/>
    </row>
    <row r="106" spans="1:7" ht="18" x14ac:dyDescent="0.3">
      <c r="A106" s="9"/>
    </row>
    <row r="107" spans="1:7" ht="18" x14ac:dyDescent="0.35">
      <c r="A107" s="9" t="s">
        <v>143</v>
      </c>
      <c r="B107" s="10">
        <v>111</v>
      </c>
    </row>
    <row r="108" spans="1:7" ht="15" x14ac:dyDescent="0.3">
      <c r="A108" s="11"/>
    </row>
    <row r="109" spans="1:7" ht="54" customHeight="1" x14ac:dyDescent="0.3">
      <c r="A109" s="395" t="s">
        <v>74</v>
      </c>
      <c r="B109" s="395" t="s">
        <v>75</v>
      </c>
      <c r="C109" s="395" t="s">
        <v>76</v>
      </c>
      <c r="D109" s="395"/>
      <c r="E109" s="395"/>
      <c r="F109" s="395"/>
      <c r="G109" s="395" t="s">
        <v>77</v>
      </c>
    </row>
    <row r="110" spans="1:7" ht="18" x14ac:dyDescent="0.3">
      <c r="A110" s="395"/>
      <c r="B110" s="395"/>
      <c r="C110" s="395" t="s">
        <v>78</v>
      </c>
      <c r="D110" s="395" t="s">
        <v>6</v>
      </c>
      <c r="E110" s="395"/>
      <c r="F110" s="395"/>
      <c r="G110" s="395"/>
    </row>
    <row r="111" spans="1:7" ht="72" x14ac:dyDescent="0.3">
      <c r="A111" s="395"/>
      <c r="B111" s="395"/>
      <c r="C111" s="395"/>
      <c r="D111" s="12" t="s">
        <v>79</v>
      </c>
      <c r="E111" s="12" t="s">
        <v>80</v>
      </c>
      <c r="F111" s="12" t="s">
        <v>81</v>
      </c>
      <c r="G111" s="395"/>
    </row>
    <row r="112" spans="1:7" ht="18" x14ac:dyDescent="0.3">
      <c r="A112" s="133">
        <v>1</v>
      </c>
      <c r="B112" s="133">
        <v>2</v>
      </c>
      <c r="C112" s="133">
        <v>3</v>
      </c>
      <c r="D112" s="133">
        <v>4</v>
      </c>
      <c r="E112" s="133">
        <v>4</v>
      </c>
      <c r="F112" s="133">
        <v>5</v>
      </c>
      <c r="G112" s="133">
        <v>7</v>
      </c>
    </row>
    <row r="113" spans="1:7" ht="18" x14ac:dyDescent="0.3">
      <c r="A113" s="133"/>
      <c r="B113" s="133"/>
      <c r="C113" s="139"/>
      <c r="D113" s="139"/>
      <c r="E113" s="139"/>
      <c r="F113" s="139"/>
      <c r="G113" s="139"/>
    </row>
    <row r="114" spans="1:7" ht="18" x14ac:dyDescent="0.3">
      <c r="A114" s="133" t="s">
        <v>144</v>
      </c>
      <c r="B114" s="133"/>
      <c r="C114" s="139"/>
      <c r="D114" s="139"/>
      <c r="E114" s="139"/>
      <c r="F114" s="139"/>
      <c r="G114" s="139">
        <v>0</v>
      </c>
    </row>
    <row r="115" spans="1:7" ht="17.399999999999999" x14ac:dyDescent="0.3">
      <c r="A115" s="8"/>
    </row>
    <row r="116" spans="1:7" ht="17.399999999999999" x14ac:dyDescent="0.3">
      <c r="A116" s="408" t="s">
        <v>178</v>
      </c>
      <c r="B116" s="408"/>
      <c r="C116" s="408"/>
      <c r="D116" s="408"/>
      <c r="E116" s="408"/>
      <c r="F116" s="408"/>
      <c r="G116" s="408"/>
    </row>
    <row r="117" spans="1:7" ht="17.399999999999999" x14ac:dyDescent="0.3">
      <c r="A117" s="134"/>
      <c r="B117" s="134"/>
      <c r="C117" s="134"/>
      <c r="D117" s="134"/>
      <c r="E117" s="134"/>
      <c r="F117" s="134"/>
      <c r="G117" s="134"/>
    </row>
    <row r="118" spans="1:7" ht="18" x14ac:dyDescent="0.35">
      <c r="A118" s="9" t="s">
        <v>143</v>
      </c>
      <c r="B118" s="10" t="s">
        <v>295</v>
      </c>
    </row>
    <row r="119" spans="1:7" ht="15" x14ac:dyDescent="0.3">
      <c r="A119" s="11"/>
    </row>
    <row r="120" spans="1:7" ht="72" customHeight="1" x14ac:dyDescent="0.3">
      <c r="A120" s="133" t="s">
        <v>82</v>
      </c>
      <c r="B120" s="395" t="s">
        <v>239</v>
      </c>
      <c r="C120" s="395"/>
      <c r="D120" s="395" t="s">
        <v>182</v>
      </c>
      <c r="E120" s="395"/>
      <c r="F120" s="395" t="s">
        <v>83</v>
      </c>
      <c r="G120" s="395"/>
    </row>
    <row r="121" spans="1:7" ht="18" x14ac:dyDescent="0.3">
      <c r="A121" s="133">
        <v>1</v>
      </c>
      <c r="B121" s="395">
        <v>2</v>
      </c>
      <c r="C121" s="395"/>
      <c r="D121" s="395">
        <v>3</v>
      </c>
      <c r="E121" s="395"/>
      <c r="F121" s="395">
        <v>4</v>
      </c>
      <c r="G121" s="395"/>
    </row>
    <row r="122" spans="1:7" ht="18" x14ac:dyDescent="0.3">
      <c r="A122" s="139">
        <f>B114</f>
        <v>0</v>
      </c>
      <c r="B122" s="398">
        <v>0</v>
      </c>
      <c r="C122" s="398"/>
      <c r="D122" s="398">
        <f>G114</f>
        <v>0</v>
      </c>
      <c r="E122" s="398"/>
      <c r="F122" s="398">
        <f>B122-D122</f>
        <v>0</v>
      </c>
      <c r="G122" s="398"/>
    </row>
    <row r="123" spans="1:7" ht="17.399999999999999" x14ac:dyDescent="0.3">
      <c r="A123" s="8"/>
    </row>
    <row r="124" spans="1:7" ht="51" customHeight="1" x14ac:dyDescent="0.3">
      <c r="A124" s="409" t="s">
        <v>199</v>
      </c>
      <c r="B124" s="409"/>
      <c r="C124" s="409"/>
      <c r="D124" s="409"/>
      <c r="E124" s="409"/>
      <c r="F124" s="409"/>
      <c r="G124" s="409"/>
    </row>
    <row r="125" spans="1:7" ht="18" x14ac:dyDescent="0.3">
      <c r="A125" s="9"/>
    </row>
    <row r="126" spans="1:7" ht="18" x14ac:dyDescent="0.35">
      <c r="A126" s="9" t="s">
        <v>145</v>
      </c>
      <c r="B126" s="10">
        <v>112</v>
      </c>
    </row>
    <row r="127" spans="1:7" ht="15" x14ac:dyDescent="0.3">
      <c r="A127" s="11"/>
    </row>
    <row r="128" spans="1:7" ht="77.400000000000006" customHeight="1" x14ac:dyDescent="0.3">
      <c r="A128" s="133" t="s">
        <v>84</v>
      </c>
      <c r="B128" s="133" t="s">
        <v>85</v>
      </c>
      <c r="C128" s="395" t="s">
        <v>86</v>
      </c>
      <c r="D128" s="395"/>
      <c r="E128" s="133" t="s">
        <v>87</v>
      </c>
      <c r="F128" s="395" t="s">
        <v>88</v>
      </c>
      <c r="G128" s="395"/>
    </row>
    <row r="129" spans="1:7" ht="18" x14ac:dyDescent="0.3">
      <c r="A129" s="133">
        <v>1</v>
      </c>
      <c r="B129" s="133">
        <v>2</v>
      </c>
      <c r="C129" s="395">
        <v>3</v>
      </c>
      <c r="D129" s="395"/>
      <c r="E129" s="133">
        <v>4</v>
      </c>
      <c r="F129" s="395">
        <v>5</v>
      </c>
      <c r="G129" s="395"/>
    </row>
    <row r="130" spans="1:7" ht="18" x14ac:dyDescent="0.3">
      <c r="A130" s="13" t="s">
        <v>89</v>
      </c>
      <c r="B130" s="138"/>
      <c r="C130" s="395"/>
      <c r="D130" s="395"/>
      <c r="E130" s="14"/>
      <c r="F130" s="398">
        <f>B130*C130*E130</f>
        <v>0</v>
      </c>
      <c r="G130" s="398"/>
    </row>
    <row r="131" spans="1:7" ht="17.399999999999999" x14ac:dyDescent="0.3">
      <c r="A131" s="8"/>
    </row>
    <row r="132" spans="1:7" ht="33" customHeight="1" x14ac:dyDescent="0.3">
      <c r="A132" s="409" t="s">
        <v>222</v>
      </c>
      <c r="B132" s="409"/>
      <c r="C132" s="409"/>
      <c r="D132" s="409"/>
      <c r="E132" s="409"/>
      <c r="F132" s="409"/>
      <c r="G132" s="409"/>
    </row>
    <row r="133" spans="1:7" ht="18" x14ac:dyDescent="0.3">
      <c r="A133" s="9"/>
    </row>
    <row r="134" spans="1:7" ht="18" x14ac:dyDescent="0.35">
      <c r="A134" s="9" t="s">
        <v>145</v>
      </c>
      <c r="B134" s="10">
        <v>112</v>
      </c>
    </row>
    <row r="135" spans="1:7" ht="15" x14ac:dyDescent="0.3">
      <c r="A135" s="11"/>
    </row>
    <row r="136" spans="1:7" ht="36" x14ac:dyDescent="0.3">
      <c r="A136" s="133" t="s">
        <v>84</v>
      </c>
      <c r="B136" s="133" t="s">
        <v>223</v>
      </c>
      <c r="C136" s="396" t="s">
        <v>224</v>
      </c>
      <c r="D136" s="403"/>
      <c r="E136" s="397"/>
      <c r="F136" s="395" t="s">
        <v>92</v>
      </c>
      <c r="G136" s="395"/>
    </row>
    <row r="137" spans="1:7" ht="18" x14ac:dyDescent="0.3">
      <c r="A137" s="133">
        <v>1</v>
      </c>
      <c r="B137" s="133">
        <v>2</v>
      </c>
      <c r="C137" s="396">
        <v>3</v>
      </c>
      <c r="D137" s="403"/>
      <c r="E137" s="397"/>
      <c r="F137" s="395">
        <v>4</v>
      </c>
      <c r="G137" s="395"/>
    </row>
    <row r="138" spans="1:7" ht="18" x14ac:dyDescent="0.3">
      <c r="A138" s="13"/>
      <c r="B138" s="138"/>
      <c r="C138" s="396"/>
      <c r="D138" s="403"/>
      <c r="E138" s="397"/>
      <c r="F138" s="398">
        <f>B138*C138</f>
        <v>0</v>
      </c>
      <c r="G138" s="398"/>
    </row>
    <row r="139" spans="1:7" ht="18" x14ac:dyDescent="0.3">
      <c r="A139" s="15"/>
      <c r="B139" s="16"/>
      <c r="C139" s="19"/>
      <c r="D139" s="19"/>
      <c r="E139" s="20"/>
      <c r="F139" s="19"/>
      <c r="G139" s="19"/>
    </row>
    <row r="140" spans="1:7" ht="38.4" customHeight="1" x14ac:dyDescent="0.3">
      <c r="A140" s="409" t="s">
        <v>200</v>
      </c>
      <c r="B140" s="409"/>
      <c r="C140" s="409"/>
      <c r="D140" s="409"/>
      <c r="E140" s="409"/>
      <c r="F140" s="409"/>
      <c r="G140" s="409"/>
    </row>
    <row r="141" spans="1:7" ht="18" x14ac:dyDescent="0.3">
      <c r="A141" s="9"/>
    </row>
    <row r="142" spans="1:7" ht="18" x14ac:dyDescent="0.35">
      <c r="A142" s="9" t="s">
        <v>143</v>
      </c>
      <c r="B142" s="10">
        <v>112</v>
      </c>
    </row>
    <row r="143" spans="1:7" ht="15" x14ac:dyDescent="0.3">
      <c r="A143" s="11"/>
    </row>
    <row r="144" spans="1:7" ht="72" x14ac:dyDescent="0.3">
      <c r="A144" s="395" t="s">
        <v>84</v>
      </c>
      <c r="B144" s="395"/>
      <c r="C144" s="133" t="s">
        <v>90</v>
      </c>
      <c r="D144" s="395" t="s">
        <v>91</v>
      </c>
      <c r="E144" s="395"/>
      <c r="F144" s="395" t="s">
        <v>92</v>
      </c>
      <c r="G144" s="395"/>
    </row>
    <row r="145" spans="1:7" ht="18" x14ac:dyDescent="0.3">
      <c r="A145" s="396">
        <v>1</v>
      </c>
      <c r="B145" s="397"/>
      <c r="C145" s="133">
        <v>2</v>
      </c>
      <c r="D145" s="396">
        <v>3</v>
      </c>
      <c r="E145" s="397"/>
      <c r="F145" s="396">
        <v>4</v>
      </c>
      <c r="G145" s="397"/>
    </row>
    <row r="146" spans="1:7" ht="18" x14ac:dyDescent="0.3">
      <c r="A146" s="396"/>
      <c r="B146" s="397"/>
      <c r="C146" s="133"/>
      <c r="D146" s="396"/>
      <c r="E146" s="397"/>
      <c r="F146" s="399">
        <f>C146*D146</f>
        <v>0</v>
      </c>
      <c r="G146" s="400"/>
    </row>
    <row r="147" spans="1:7" ht="17.399999999999999" x14ac:dyDescent="0.3">
      <c r="A147" s="8"/>
    </row>
    <row r="148" spans="1:7" ht="36.6" customHeight="1" x14ac:dyDescent="0.3">
      <c r="A148" s="409" t="s">
        <v>201</v>
      </c>
      <c r="B148" s="409"/>
      <c r="C148" s="409"/>
      <c r="D148" s="409"/>
      <c r="E148" s="409"/>
      <c r="F148" s="409"/>
      <c r="G148" s="409"/>
    </row>
    <row r="149" spans="1:7" ht="17.399999999999999" x14ac:dyDescent="0.3">
      <c r="A149" s="132"/>
      <c r="B149" s="132"/>
      <c r="C149" s="132"/>
      <c r="D149" s="132"/>
      <c r="E149" s="132"/>
      <c r="F149" s="132"/>
      <c r="G149" s="132"/>
    </row>
    <row r="150" spans="1:7" ht="18" x14ac:dyDescent="0.35">
      <c r="A150" s="9" t="s">
        <v>145</v>
      </c>
      <c r="B150" s="10">
        <v>112</v>
      </c>
    </row>
    <row r="151" spans="1:7" ht="15" x14ac:dyDescent="0.3">
      <c r="A151" s="11"/>
    </row>
    <row r="152" spans="1:7" ht="70.2" customHeight="1" x14ac:dyDescent="0.3">
      <c r="A152" s="133" t="s">
        <v>84</v>
      </c>
      <c r="B152" s="133" t="s">
        <v>85</v>
      </c>
      <c r="C152" s="395" t="s">
        <v>86</v>
      </c>
      <c r="D152" s="395"/>
      <c r="E152" s="133" t="s">
        <v>87</v>
      </c>
      <c r="F152" s="395" t="s">
        <v>88</v>
      </c>
      <c r="G152" s="395"/>
    </row>
    <row r="153" spans="1:7" ht="18" x14ac:dyDescent="0.3">
      <c r="A153" s="133">
        <v>1</v>
      </c>
      <c r="B153" s="133">
        <v>2</v>
      </c>
      <c r="C153" s="395">
        <v>3</v>
      </c>
      <c r="D153" s="395"/>
      <c r="E153" s="133">
        <v>4</v>
      </c>
      <c r="F153" s="395">
        <v>5</v>
      </c>
      <c r="G153" s="395"/>
    </row>
    <row r="154" spans="1:7" ht="36" x14ac:dyDescent="0.3">
      <c r="A154" s="13" t="s">
        <v>93</v>
      </c>
      <c r="B154" s="138">
        <v>0</v>
      </c>
      <c r="C154" s="482">
        <v>0</v>
      </c>
      <c r="D154" s="482"/>
      <c r="E154" s="14">
        <v>1</v>
      </c>
      <c r="F154" s="398">
        <f>B154*C154*E154</f>
        <v>0</v>
      </c>
      <c r="G154" s="398"/>
    </row>
    <row r="155" spans="1:7" ht="17.399999999999999" x14ac:dyDescent="0.3">
      <c r="A155" s="8"/>
    </row>
    <row r="156" spans="1:7" ht="41.4" customHeight="1" x14ac:dyDescent="0.3">
      <c r="A156" s="409" t="s">
        <v>202</v>
      </c>
      <c r="B156" s="409"/>
      <c r="C156" s="409"/>
      <c r="D156" s="409"/>
      <c r="E156" s="409"/>
      <c r="F156" s="409"/>
      <c r="G156" s="409"/>
    </row>
    <row r="157" spans="1:7" ht="18" x14ac:dyDescent="0.3">
      <c r="A157" s="9"/>
    </row>
    <row r="158" spans="1:7" ht="18" x14ac:dyDescent="0.35">
      <c r="A158" s="9" t="s">
        <v>143</v>
      </c>
      <c r="B158" s="10">
        <v>113</v>
      </c>
    </row>
    <row r="159" spans="1:7" ht="15" x14ac:dyDescent="0.3">
      <c r="A159" s="11"/>
    </row>
    <row r="160" spans="1:7" ht="67.95" customHeight="1" x14ac:dyDescent="0.3">
      <c r="A160" s="133" t="s">
        <v>84</v>
      </c>
      <c r="B160" s="133" t="s">
        <v>94</v>
      </c>
      <c r="C160" s="395" t="s">
        <v>95</v>
      </c>
      <c r="D160" s="395"/>
      <c r="E160" s="133" t="s">
        <v>87</v>
      </c>
      <c r="F160" s="395" t="s">
        <v>88</v>
      </c>
      <c r="G160" s="395"/>
    </row>
    <row r="161" spans="1:7" ht="18" x14ac:dyDescent="0.35">
      <c r="A161" s="133">
        <v>1</v>
      </c>
      <c r="B161" s="133">
        <v>2</v>
      </c>
      <c r="C161" s="395">
        <v>3</v>
      </c>
      <c r="D161" s="395"/>
      <c r="E161" s="133">
        <v>4</v>
      </c>
      <c r="F161" s="410">
        <v>5</v>
      </c>
      <c r="G161" s="411"/>
    </row>
    <row r="162" spans="1:7" ht="90" x14ac:dyDescent="0.3">
      <c r="A162" s="13" t="s">
        <v>96</v>
      </c>
      <c r="B162" s="139"/>
      <c r="C162" s="398"/>
      <c r="D162" s="398"/>
      <c r="E162" s="83"/>
      <c r="F162" s="412">
        <f>B162*C162*E162</f>
        <v>0</v>
      </c>
      <c r="G162" s="413"/>
    </row>
    <row r="163" spans="1:7" ht="17.399999999999999" x14ac:dyDescent="0.3">
      <c r="A163" s="8"/>
    </row>
    <row r="164" spans="1:7" ht="18" x14ac:dyDescent="0.35">
      <c r="A164" s="9" t="s">
        <v>143</v>
      </c>
      <c r="B164" s="10">
        <v>119</v>
      </c>
    </row>
    <row r="165" spans="1:7" ht="15" x14ac:dyDescent="0.3">
      <c r="A165" s="11"/>
    </row>
    <row r="166" spans="1:7" ht="61.8" customHeight="1" x14ac:dyDescent="0.3">
      <c r="A166" s="133" t="s">
        <v>84</v>
      </c>
      <c r="B166" s="133" t="s">
        <v>94</v>
      </c>
      <c r="C166" s="395" t="s">
        <v>95</v>
      </c>
      <c r="D166" s="395"/>
      <c r="E166" s="133" t="s">
        <v>87</v>
      </c>
      <c r="F166" s="395" t="s">
        <v>88</v>
      </c>
      <c r="G166" s="395"/>
    </row>
    <row r="167" spans="1:7" ht="18" x14ac:dyDescent="0.35">
      <c r="A167" s="133">
        <v>1</v>
      </c>
      <c r="B167" s="133">
        <v>2</v>
      </c>
      <c r="C167" s="395">
        <v>3</v>
      </c>
      <c r="D167" s="395"/>
      <c r="E167" s="133">
        <v>4</v>
      </c>
      <c r="F167" s="410">
        <v>5</v>
      </c>
      <c r="G167" s="411"/>
    </row>
    <row r="168" spans="1:7" ht="54" x14ac:dyDescent="0.3">
      <c r="A168" s="13" t="s">
        <v>155</v>
      </c>
      <c r="B168" s="139"/>
      <c r="C168" s="398"/>
      <c r="D168" s="398"/>
      <c r="E168" s="83"/>
      <c r="F168" s="412">
        <f>B168*C168*E168</f>
        <v>0</v>
      </c>
      <c r="G168" s="413"/>
    </row>
    <row r="169" spans="1:7" ht="18" x14ac:dyDescent="0.3">
      <c r="A169" s="13" t="s">
        <v>118</v>
      </c>
      <c r="B169" s="138"/>
      <c r="C169" s="396"/>
      <c r="D169" s="397"/>
      <c r="E169" s="14"/>
      <c r="F169" s="414"/>
      <c r="G169" s="415"/>
    </row>
    <row r="170" spans="1:7" ht="17.399999999999999" x14ac:dyDescent="0.3">
      <c r="A170" s="8"/>
    </row>
    <row r="171" spans="1:7" ht="36" customHeight="1" x14ac:dyDescent="0.3">
      <c r="A171" s="409" t="s">
        <v>203</v>
      </c>
      <c r="B171" s="409"/>
      <c r="C171" s="409"/>
      <c r="D171" s="409"/>
      <c r="E171" s="409"/>
      <c r="F171" s="409"/>
      <c r="G171" s="409"/>
    </row>
    <row r="172" spans="1:7" ht="17.399999999999999" x14ac:dyDescent="0.3">
      <c r="A172" s="132"/>
      <c r="B172" s="132"/>
      <c r="C172" s="132"/>
      <c r="D172" s="132"/>
      <c r="E172" s="132"/>
      <c r="F172" s="132"/>
      <c r="G172" s="132"/>
    </row>
    <row r="173" spans="1:7" ht="18" x14ac:dyDescent="0.35">
      <c r="A173" s="9" t="s">
        <v>143</v>
      </c>
      <c r="B173" s="10">
        <v>111</v>
      </c>
    </row>
    <row r="174" spans="1:7" ht="15" x14ac:dyDescent="0.3">
      <c r="A174" s="11"/>
    </row>
    <row r="175" spans="1:7" ht="52.8" customHeight="1" x14ac:dyDescent="0.3">
      <c r="A175" s="133" t="s">
        <v>84</v>
      </c>
      <c r="B175" s="395" t="s">
        <v>97</v>
      </c>
      <c r="C175" s="395"/>
      <c r="D175" s="395" t="s">
        <v>98</v>
      </c>
      <c r="E175" s="395"/>
      <c r="F175" s="395" t="s">
        <v>99</v>
      </c>
      <c r="G175" s="395"/>
    </row>
    <row r="176" spans="1:7" ht="18" x14ac:dyDescent="0.35">
      <c r="A176" s="133">
        <v>1</v>
      </c>
      <c r="B176" s="396">
        <v>2</v>
      </c>
      <c r="C176" s="397"/>
      <c r="D176" s="396">
        <v>3</v>
      </c>
      <c r="E176" s="397"/>
      <c r="F176" s="410">
        <v>4</v>
      </c>
      <c r="G176" s="411"/>
    </row>
    <row r="177" spans="1:7" ht="90" x14ac:dyDescent="0.3">
      <c r="A177" s="13" t="s">
        <v>100</v>
      </c>
      <c r="B177" s="396"/>
      <c r="C177" s="397"/>
      <c r="D177" s="396"/>
      <c r="E177" s="397"/>
      <c r="F177" s="412">
        <f>B177*D177</f>
        <v>0</v>
      </c>
      <c r="G177" s="413"/>
    </row>
    <row r="178" spans="1:7" ht="18" x14ac:dyDescent="0.3">
      <c r="A178" s="15"/>
      <c r="B178" s="16"/>
      <c r="C178" s="16"/>
      <c r="D178" s="16"/>
      <c r="E178" s="16"/>
      <c r="F178" s="17"/>
      <c r="G178" s="17"/>
    </row>
    <row r="179" spans="1:7" ht="18" x14ac:dyDescent="0.35">
      <c r="A179" s="9" t="s">
        <v>143</v>
      </c>
      <c r="B179" s="10">
        <v>112</v>
      </c>
    </row>
    <row r="180" spans="1:7" ht="15" x14ac:dyDescent="0.3">
      <c r="A180" s="11"/>
    </row>
    <row r="181" spans="1:7" ht="78" customHeight="1" x14ac:dyDescent="0.3">
      <c r="A181" s="133" t="s">
        <v>84</v>
      </c>
      <c r="B181" s="133" t="s">
        <v>97</v>
      </c>
      <c r="C181" s="133" t="s">
        <v>101</v>
      </c>
      <c r="D181" s="395" t="s">
        <v>102</v>
      </c>
      <c r="E181" s="395"/>
      <c r="F181" s="395" t="s">
        <v>88</v>
      </c>
      <c r="G181" s="395"/>
    </row>
    <row r="182" spans="1:7" ht="18" x14ac:dyDescent="0.3">
      <c r="A182" s="133">
        <v>1</v>
      </c>
      <c r="B182" s="133">
        <v>2</v>
      </c>
      <c r="C182" s="133">
        <v>3</v>
      </c>
      <c r="D182" s="395">
        <v>4</v>
      </c>
      <c r="E182" s="395"/>
      <c r="F182" s="395">
        <v>5</v>
      </c>
      <c r="G182" s="395"/>
    </row>
    <row r="183" spans="1:7" ht="18" x14ac:dyDescent="0.3">
      <c r="A183" s="13"/>
      <c r="B183" s="138"/>
      <c r="C183" s="133"/>
      <c r="D183" s="396"/>
      <c r="E183" s="397"/>
      <c r="F183" s="399">
        <f>B183*C183*D183</f>
        <v>0</v>
      </c>
      <c r="G183" s="400"/>
    </row>
    <row r="184" spans="1:7" ht="18" x14ac:dyDescent="0.3">
      <c r="A184" s="15"/>
      <c r="B184" s="16"/>
      <c r="C184" s="19"/>
      <c r="D184" s="19"/>
      <c r="E184" s="19"/>
      <c r="F184" s="86"/>
      <c r="G184" s="86"/>
    </row>
    <row r="185" spans="1:7" ht="18" x14ac:dyDescent="0.35">
      <c r="A185" s="9" t="s">
        <v>143</v>
      </c>
      <c r="B185" s="10">
        <v>119</v>
      </c>
    </row>
    <row r="186" spans="1:7" ht="15" x14ac:dyDescent="0.3">
      <c r="A186" s="11"/>
    </row>
    <row r="187" spans="1:7" ht="72" x14ac:dyDescent="0.3">
      <c r="A187" s="260" t="s">
        <v>84</v>
      </c>
      <c r="B187" s="260" t="s">
        <v>97</v>
      </c>
      <c r="C187" s="260" t="s">
        <v>101</v>
      </c>
      <c r="D187" s="395" t="s">
        <v>102</v>
      </c>
      <c r="E187" s="395"/>
      <c r="F187" s="395" t="s">
        <v>88</v>
      </c>
      <c r="G187" s="395"/>
    </row>
    <row r="188" spans="1:7" ht="18" x14ac:dyDescent="0.3">
      <c r="A188" s="260">
        <v>1</v>
      </c>
      <c r="B188" s="260">
        <v>2</v>
      </c>
      <c r="C188" s="260">
        <v>3</v>
      </c>
      <c r="D188" s="395">
        <v>4</v>
      </c>
      <c r="E188" s="395"/>
      <c r="F188" s="395">
        <v>5</v>
      </c>
      <c r="G188" s="395"/>
    </row>
    <row r="189" spans="1:7" ht="18" x14ac:dyDescent="0.3">
      <c r="A189" s="13"/>
      <c r="B189" s="261"/>
      <c r="C189" s="260"/>
      <c r="D189" s="396"/>
      <c r="E189" s="397"/>
      <c r="F189" s="399">
        <f>B189*C189*D189</f>
        <v>0</v>
      </c>
      <c r="G189" s="400"/>
    </row>
    <row r="190" spans="1:7" ht="17.399999999999999" x14ac:dyDescent="0.3">
      <c r="A190" s="8"/>
    </row>
    <row r="191" spans="1:7" ht="31.95" customHeight="1" x14ac:dyDescent="0.3">
      <c r="A191" s="408" t="s">
        <v>329</v>
      </c>
      <c r="B191" s="408"/>
      <c r="C191" s="408"/>
      <c r="D191" s="408"/>
      <c r="E191" s="408"/>
      <c r="F191" s="408"/>
      <c r="G191" s="408"/>
    </row>
    <row r="192" spans="1:7" ht="31.95" customHeight="1" x14ac:dyDescent="0.35">
      <c r="A192" s="9" t="s">
        <v>145</v>
      </c>
      <c r="B192" s="10">
        <v>119</v>
      </c>
      <c r="C192" s="231"/>
      <c r="D192" s="231"/>
      <c r="E192" s="231"/>
      <c r="F192" s="231"/>
      <c r="G192" s="231"/>
    </row>
    <row r="193" spans="1:7" ht="31.95" customHeight="1" x14ac:dyDescent="0.3">
      <c r="A193" s="230" t="s">
        <v>84</v>
      </c>
      <c r="B193" s="396" t="s">
        <v>104</v>
      </c>
      <c r="C193" s="397"/>
      <c r="D193" s="396" t="s">
        <v>105</v>
      </c>
      <c r="E193" s="397"/>
      <c r="F193" s="396" t="s">
        <v>106</v>
      </c>
      <c r="G193" s="397"/>
    </row>
    <row r="194" spans="1:7" ht="31.95" customHeight="1" x14ac:dyDescent="0.3">
      <c r="A194" s="230">
        <v>1</v>
      </c>
      <c r="B194" s="396">
        <v>2</v>
      </c>
      <c r="C194" s="397"/>
      <c r="D194" s="396">
        <v>3</v>
      </c>
      <c r="E194" s="397"/>
      <c r="F194" s="396">
        <v>4</v>
      </c>
      <c r="G194" s="397"/>
    </row>
    <row r="195" spans="1:7" ht="184.8" customHeight="1" x14ac:dyDescent="0.3">
      <c r="A195" s="13" t="s">
        <v>305</v>
      </c>
      <c r="B195" s="395"/>
      <c r="C195" s="395"/>
      <c r="D195" s="395"/>
      <c r="E195" s="395"/>
      <c r="F195" s="398">
        <f>B195*D195</f>
        <v>0</v>
      </c>
      <c r="G195" s="398"/>
    </row>
    <row r="196" spans="1:7" ht="18" customHeight="1" x14ac:dyDescent="0.35">
      <c r="A196" s="9"/>
      <c r="B196" s="10"/>
    </row>
    <row r="197" spans="1:7" ht="18" x14ac:dyDescent="0.35">
      <c r="A197" s="9" t="s">
        <v>145</v>
      </c>
      <c r="B197" s="10">
        <v>321</v>
      </c>
    </row>
    <row r="198" spans="1:7" ht="57.6" customHeight="1" x14ac:dyDescent="0.3">
      <c r="A198" s="230" t="s">
        <v>84</v>
      </c>
      <c r="B198" s="396" t="s">
        <v>104</v>
      </c>
      <c r="C198" s="397"/>
      <c r="D198" s="396" t="s">
        <v>105</v>
      </c>
      <c r="E198" s="397"/>
      <c r="F198" s="396" t="s">
        <v>106</v>
      </c>
      <c r="G198" s="397"/>
    </row>
    <row r="199" spans="1:7" ht="18" x14ac:dyDescent="0.3">
      <c r="A199" s="133">
        <v>1</v>
      </c>
      <c r="B199" s="396">
        <v>2</v>
      </c>
      <c r="C199" s="397"/>
      <c r="D199" s="396">
        <v>3</v>
      </c>
      <c r="E199" s="397"/>
      <c r="F199" s="396">
        <v>4</v>
      </c>
      <c r="G199" s="397"/>
    </row>
    <row r="200" spans="1:7" ht="108" x14ac:dyDescent="0.3">
      <c r="A200" s="13" t="s">
        <v>27</v>
      </c>
      <c r="B200" s="395"/>
      <c r="C200" s="395"/>
      <c r="D200" s="395"/>
      <c r="E200" s="395"/>
      <c r="F200" s="398">
        <f>B200*D200</f>
        <v>0</v>
      </c>
      <c r="G200" s="398"/>
    </row>
    <row r="201" spans="1:7" ht="18" x14ac:dyDescent="0.3">
      <c r="A201" s="13" t="s">
        <v>154</v>
      </c>
      <c r="B201" s="395"/>
      <c r="C201" s="395"/>
      <c r="D201" s="395"/>
      <c r="E201" s="395"/>
      <c r="F201" s="398"/>
      <c r="G201" s="398"/>
    </row>
    <row r="202" spans="1:7" ht="17.399999999999999" x14ac:dyDescent="0.3">
      <c r="A202" s="8"/>
    </row>
    <row r="203" spans="1:7" ht="18" x14ac:dyDescent="0.35">
      <c r="A203" s="9" t="s">
        <v>145</v>
      </c>
      <c r="B203" s="10">
        <v>323</v>
      </c>
    </row>
    <row r="204" spans="1:7" ht="18" x14ac:dyDescent="0.3">
      <c r="A204" s="286" t="s">
        <v>84</v>
      </c>
      <c r="B204" s="396" t="s">
        <v>104</v>
      </c>
      <c r="C204" s="397"/>
      <c r="D204" s="396" t="s">
        <v>105</v>
      </c>
      <c r="E204" s="397"/>
      <c r="F204" s="396" t="s">
        <v>106</v>
      </c>
      <c r="G204" s="397"/>
    </row>
    <row r="205" spans="1:7" ht="18" x14ac:dyDescent="0.3">
      <c r="A205" s="286">
        <v>1</v>
      </c>
      <c r="B205" s="396">
        <v>2</v>
      </c>
      <c r="C205" s="397"/>
      <c r="D205" s="396">
        <v>3</v>
      </c>
      <c r="E205" s="397"/>
      <c r="F205" s="396">
        <v>4</v>
      </c>
      <c r="G205" s="397"/>
    </row>
    <row r="206" spans="1:7" ht="108" x14ac:dyDescent="0.3">
      <c r="A206" s="13" t="s">
        <v>330</v>
      </c>
      <c r="B206" s="395"/>
      <c r="C206" s="395"/>
      <c r="D206" s="395"/>
      <c r="E206" s="395"/>
      <c r="F206" s="398">
        <f>B206*D206</f>
        <v>0</v>
      </c>
      <c r="G206" s="398"/>
    </row>
    <row r="207" spans="1:7" ht="18" x14ac:dyDescent="0.3">
      <c r="A207" s="13" t="s">
        <v>154</v>
      </c>
      <c r="B207" s="395"/>
      <c r="C207" s="395"/>
      <c r="D207" s="395"/>
      <c r="E207" s="395"/>
      <c r="F207" s="398"/>
      <c r="G207" s="398"/>
    </row>
    <row r="208" spans="1:7" ht="17.399999999999999" x14ac:dyDescent="0.3">
      <c r="A208" s="8"/>
    </row>
    <row r="209" spans="1:7" ht="34.799999999999997" customHeight="1" x14ac:dyDescent="0.3">
      <c r="A209" s="409" t="s">
        <v>221</v>
      </c>
      <c r="B209" s="409"/>
      <c r="C209" s="409"/>
      <c r="D209" s="409"/>
      <c r="E209" s="409"/>
      <c r="F209" s="409"/>
      <c r="G209" s="409"/>
    </row>
    <row r="210" spans="1:7" ht="18" x14ac:dyDescent="0.35">
      <c r="A210" s="9" t="s">
        <v>143</v>
      </c>
      <c r="B210" s="10">
        <v>851</v>
      </c>
    </row>
    <row r="211" spans="1:7" ht="15" x14ac:dyDescent="0.3">
      <c r="A211" s="11"/>
    </row>
    <row r="212" spans="1:7" ht="73.2" customHeight="1" x14ac:dyDescent="0.3">
      <c r="A212" s="133" t="s">
        <v>84</v>
      </c>
      <c r="B212" s="395" t="s">
        <v>107</v>
      </c>
      <c r="C212" s="395"/>
      <c r="D212" s="395" t="s">
        <v>108</v>
      </c>
      <c r="E212" s="395"/>
      <c r="F212" s="395" t="s">
        <v>109</v>
      </c>
      <c r="G212" s="395"/>
    </row>
    <row r="213" spans="1:7" ht="18" x14ac:dyDescent="0.3">
      <c r="A213" s="133">
        <v>1</v>
      </c>
      <c r="B213" s="396">
        <v>2</v>
      </c>
      <c r="C213" s="397"/>
      <c r="D213" s="416">
        <v>3</v>
      </c>
      <c r="E213" s="417"/>
      <c r="F213" s="416">
        <v>4</v>
      </c>
      <c r="G213" s="417"/>
    </row>
    <row r="214" spans="1:7" ht="36" x14ac:dyDescent="0.3">
      <c r="A214" s="13" t="s">
        <v>110</v>
      </c>
      <c r="B214" s="416"/>
      <c r="C214" s="417"/>
      <c r="D214" s="416"/>
      <c r="E214" s="417"/>
      <c r="F214" s="399">
        <f>B214*D214/100</f>
        <v>0</v>
      </c>
      <c r="G214" s="400"/>
    </row>
    <row r="215" spans="1:7" ht="36" x14ac:dyDescent="0.3">
      <c r="A215" s="13" t="s">
        <v>111</v>
      </c>
      <c r="B215" s="416"/>
      <c r="C215" s="417"/>
      <c r="D215" s="416"/>
      <c r="E215" s="417"/>
      <c r="F215" s="399">
        <f>B215*D215/100</f>
        <v>0</v>
      </c>
      <c r="G215" s="400"/>
    </row>
    <row r="216" spans="1:7" ht="18" x14ac:dyDescent="0.3">
      <c r="A216" s="15"/>
      <c r="B216" s="16"/>
      <c r="C216" s="19"/>
      <c r="D216" s="20"/>
      <c r="E216" s="21"/>
      <c r="F216" s="21"/>
      <c r="G216" s="21"/>
    </row>
    <row r="217" spans="1:7" ht="18" x14ac:dyDescent="0.3">
      <c r="A217" s="9" t="s">
        <v>112</v>
      </c>
    </row>
    <row r="218" spans="1:7" ht="15" x14ac:dyDescent="0.3">
      <c r="A218" s="11"/>
    </row>
    <row r="219" spans="1:7" ht="36.6" customHeight="1" x14ac:dyDescent="0.3">
      <c r="A219" s="133" t="s">
        <v>84</v>
      </c>
      <c r="B219" s="395" t="s">
        <v>107</v>
      </c>
      <c r="C219" s="395"/>
      <c r="D219" s="395" t="s">
        <v>108</v>
      </c>
      <c r="E219" s="395"/>
      <c r="F219" s="395" t="s">
        <v>113</v>
      </c>
      <c r="G219" s="395"/>
    </row>
    <row r="220" spans="1:7" ht="18" x14ac:dyDescent="0.35">
      <c r="A220" s="133">
        <v>1</v>
      </c>
      <c r="B220" s="396">
        <v>2</v>
      </c>
      <c r="C220" s="397"/>
      <c r="D220" s="396">
        <v>3</v>
      </c>
      <c r="E220" s="397"/>
      <c r="F220" s="410">
        <v>4</v>
      </c>
      <c r="G220" s="411"/>
    </row>
    <row r="221" spans="1:7" ht="39" customHeight="1" x14ac:dyDescent="0.3">
      <c r="A221" s="13" t="s">
        <v>114</v>
      </c>
      <c r="B221" s="396" t="s">
        <v>115</v>
      </c>
      <c r="C221" s="397"/>
      <c r="D221" s="396" t="s">
        <v>115</v>
      </c>
      <c r="E221" s="397"/>
      <c r="F221" s="412">
        <v>0</v>
      </c>
      <c r="G221" s="413"/>
    </row>
    <row r="222" spans="1:7" ht="18" x14ac:dyDescent="0.3">
      <c r="A222" s="13" t="s">
        <v>116</v>
      </c>
      <c r="B222" s="416"/>
      <c r="C222" s="417"/>
      <c r="D222" s="416"/>
      <c r="E222" s="417"/>
      <c r="F222" s="416"/>
      <c r="G222" s="417"/>
    </row>
    <row r="223" spans="1:7" ht="18" x14ac:dyDescent="0.3">
      <c r="A223" s="9"/>
    </row>
    <row r="224" spans="1:7" ht="18" x14ac:dyDescent="0.3">
      <c r="A224" s="9" t="s">
        <v>117</v>
      </c>
    </row>
    <row r="225" spans="1:7" ht="15" x14ac:dyDescent="0.3">
      <c r="A225" s="11"/>
    </row>
    <row r="226" spans="1:7" ht="42.6" customHeight="1" x14ac:dyDescent="0.3">
      <c r="A226" s="133" t="s">
        <v>84</v>
      </c>
      <c r="B226" s="395" t="s">
        <v>107</v>
      </c>
      <c r="C226" s="395"/>
      <c r="D226" s="395" t="s">
        <v>108</v>
      </c>
      <c r="E226" s="395"/>
      <c r="F226" s="395" t="s">
        <v>113</v>
      </c>
      <c r="G226" s="395"/>
    </row>
    <row r="227" spans="1:7" ht="18" x14ac:dyDescent="0.35">
      <c r="A227" s="133">
        <v>1</v>
      </c>
      <c r="B227" s="396">
        <v>2</v>
      </c>
      <c r="C227" s="397"/>
      <c r="D227" s="396">
        <v>3</v>
      </c>
      <c r="E227" s="397"/>
      <c r="F227" s="410">
        <v>4</v>
      </c>
      <c r="G227" s="411"/>
    </row>
    <row r="228" spans="1:7" ht="49.05" customHeight="1" x14ac:dyDescent="0.3">
      <c r="A228" s="13" t="s">
        <v>153</v>
      </c>
      <c r="B228" s="396" t="s">
        <v>115</v>
      </c>
      <c r="C228" s="397"/>
      <c r="D228" s="396" t="s">
        <v>115</v>
      </c>
      <c r="E228" s="397"/>
      <c r="F228" s="412">
        <v>0</v>
      </c>
      <c r="G228" s="413"/>
    </row>
    <row r="229" spans="1:7" ht="15" customHeight="1" x14ac:dyDescent="0.3">
      <c r="A229" s="13" t="s">
        <v>116</v>
      </c>
      <c r="B229" s="416"/>
      <c r="C229" s="417"/>
      <c r="D229" s="416"/>
      <c r="E229" s="417"/>
      <c r="F229" s="423"/>
      <c r="G229" s="424"/>
    </row>
    <row r="230" spans="1:7" ht="17.399999999999999" x14ac:dyDescent="0.3">
      <c r="A230" s="8"/>
    </row>
    <row r="231" spans="1:7" ht="45" customHeight="1" x14ac:dyDescent="0.3">
      <c r="A231" s="409" t="s">
        <v>204</v>
      </c>
      <c r="B231" s="409"/>
      <c r="C231" s="409"/>
      <c r="D231" s="409"/>
      <c r="E231" s="409"/>
      <c r="F231" s="409"/>
      <c r="G231" s="409"/>
    </row>
    <row r="232" spans="1:7" ht="15.6" x14ac:dyDescent="0.3">
      <c r="A232" s="18"/>
    </row>
    <row r="233" spans="1:7" ht="18" x14ac:dyDescent="0.35">
      <c r="A233" s="9" t="s">
        <v>143</v>
      </c>
      <c r="B233" s="52" t="s">
        <v>205</v>
      </c>
      <c r="C233" s="51"/>
    </row>
    <row r="234" spans="1:7" ht="15" x14ac:dyDescent="0.3">
      <c r="A234" s="11"/>
    </row>
    <row r="235" spans="1:7" ht="55.95" customHeight="1" x14ac:dyDescent="0.3">
      <c r="A235" s="133" t="s">
        <v>84</v>
      </c>
      <c r="B235" s="395" t="s">
        <v>104</v>
      </c>
      <c r="C235" s="395"/>
      <c r="D235" s="395" t="s">
        <v>105</v>
      </c>
      <c r="E235" s="395"/>
      <c r="F235" s="395" t="s">
        <v>106</v>
      </c>
      <c r="G235" s="395"/>
    </row>
    <row r="236" spans="1:7" ht="18" x14ac:dyDescent="0.3">
      <c r="A236" s="133">
        <v>1</v>
      </c>
      <c r="B236" s="395">
        <v>2</v>
      </c>
      <c r="C236" s="395"/>
      <c r="D236" s="395">
        <v>3</v>
      </c>
      <c r="E236" s="395"/>
      <c r="F236" s="395">
        <v>4</v>
      </c>
      <c r="G236" s="395"/>
    </row>
    <row r="237" spans="1:7" ht="18" x14ac:dyDescent="0.3">
      <c r="A237" s="13"/>
      <c r="B237" s="425"/>
      <c r="C237" s="425"/>
      <c r="D237" s="425"/>
      <c r="E237" s="425"/>
      <c r="F237" s="398">
        <f>B237*D237</f>
        <v>0</v>
      </c>
      <c r="G237" s="398"/>
    </row>
    <row r="238" spans="1:7" ht="18" x14ac:dyDescent="0.3">
      <c r="A238" s="13"/>
      <c r="B238" s="425"/>
      <c r="C238" s="425"/>
      <c r="D238" s="425"/>
      <c r="E238" s="425"/>
      <c r="F238" s="426"/>
      <c r="G238" s="426"/>
    </row>
    <row r="239" spans="1:7" ht="18" customHeight="1" x14ac:dyDescent="0.3">
      <c r="A239" s="8"/>
    </row>
    <row r="240" spans="1:7" ht="18" customHeight="1" x14ac:dyDescent="0.35">
      <c r="A240" s="9" t="s">
        <v>143</v>
      </c>
      <c r="B240" s="52" t="s">
        <v>206</v>
      </c>
      <c r="C240" s="51"/>
    </row>
    <row r="241" spans="1:7" ht="18" customHeight="1" x14ac:dyDescent="0.3">
      <c r="A241" s="11"/>
    </row>
    <row r="242" spans="1:7" ht="44.55" customHeight="1" x14ac:dyDescent="0.3">
      <c r="A242" s="133" t="s">
        <v>84</v>
      </c>
      <c r="B242" s="395" t="s">
        <v>104</v>
      </c>
      <c r="C242" s="395"/>
      <c r="D242" s="395" t="s">
        <v>105</v>
      </c>
      <c r="E242" s="395"/>
      <c r="F242" s="395" t="s">
        <v>106</v>
      </c>
      <c r="G242" s="395"/>
    </row>
    <row r="243" spans="1:7" ht="18" customHeight="1" x14ac:dyDescent="0.3">
      <c r="A243" s="133">
        <v>1</v>
      </c>
      <c r="B243" s="395">
        <v>2</v>
      </c>
      <c r="C243" s="395"/>
      <c r="D243" s="395">
        <v>3</v>
      </c>
      <c r="E243" s="395"/>
      <c r="F243" s="395">
        <v>4</v>
      </c>
      <c r="G243" s="395"/>
    </row>
    <row r="244" spans="1:7" ht="18" customHeight="1" x14ac:dyDescent="0.3">
      <c r="A244" s="13"/>
      <c r="B244" s="425"/>
      <c r="C244" s="425"/>
      <c r="D244" s="425"/>
      <c r="E244" s="425"/>
      <c r="F244" s="398">
        <f>B244*D244</f>
        <v>0</v>
      </c>
      <c r="G244" s="398"/>
    </row>
    <row r="245" spans="1:7" ht="18" customHeight="1" x14ac:dyDescent="0.3">
      <c r="A245" s="13"/>
      <c r="B245" s="425"/>
      <c r="C245" s="425"/>
      <c r="D245" s="425"/>
      <c r="E245" s="425"/>
      <c r="F245" s="426"/>
      <c r="G245" s="426"/>
    </row>
    <row r="246" spans="1:7" ht="18" customHeight="1" x14ac:dyDescent="0.3">
      <c r="A246" s="8"/>
    </row>
    <row r="247" spans="1:7" ht="18" customHeight="1" x14ac:dyDescent="0.35">
      <c r="A247" s="9" t="s">
        <v>143</v>
      </c>
      <c r="B247" s="52" t="s">
        <v>207</v>
      </c>
      <c r="C247" s="51"/>
    </row>
    <row r="248" spans="1:7" ht="18" customHeight="1" x14ac:dyDescent="0.3">
      <c r="A248" s="11"/>
    </row>
    <row r="249" spans="1:7" ht="42" customHeight="1" x14ac:dyDescent="0.3">
      <c r="A249" s="133" t="s">
        <v>84</v>
      </c>
      <c r="B249" s="395" t="s">
        <v>104</v>
      </c>
      <c r="C249" s="395"/>
      <c r="D249" s="395" t="s">
        <v>105</v>
      </c>
      <c r="E249" s="395"/>
      <c r="F249" s="395" t="s">
        <v>106</v>
      </c>
      <c r="G249" s="395"/>
    </row>
    <row r="250" spans="1:7" ht="18" customHeight="1" x14ac:dyDescent="0.3">
      <c r="A250" s="133">
        <v>1</v>
      </c>
      <c r="B250" s="395">
        <v>2</v>
      </c>
      <c r="C250" s="395"/>
      <c r="D250" s="395">
        <v>3</v>
      </c>
      <c r="E250" s="395"/>
      <c r="F250" s="395">
        <v>4</v>
      </c>
      <c r="G250" s="395"/>
    </row>
    <row r="251" spans="1:7" ht="18" customHeight="1" x14ac:dyDescent="0.3">
      <c r="A251" s="13"/>
      <c r="B251" s="425"/>
      <c r="C251" s="425"/>
      <c r="D251" s="425"/>
      <c r="E251" s="425"/>
      <c r="F251" s="426">
        <f>B251*D251</f>
        <v>0</v>
      </c>
      <c r="G251" s="426"/>
    </row>
    <row r="252" spans="1:7" ht="18" customHeight="1" x14ac:dyDescent="0.3">
      <c r="A252" s="13"/>
      <c r="B252" s="425"/>
      <c r="C252" s="425"/>
      <c r="D252" s="425"/>
      <c r="E252" s="425"/>
      <c r="F252" s="426"/>
      <c r="G252" s="426"/>
    </row>
    <row r="253" spans="1:7" ht="18" customHeight="1" x14ac:dyDescent="0.3">
      <c r="A253" s="15"/>
      <c r="B253" s="16"/>
      <c r="C253" s="16"/>
      <c r="D253" s="16"/>
      <c r="E253" s="16"/>
      <c r="F253" s="16"/>
      <c r="G253" s="16"/>
    </row>
    <row r="254" spans="1:7" ht="43.2" customHeight="1" x14ac:dyDescent="0.3">
      <c r="A254" s="409" t="s">
        <v>208</v>
      </c>
      <c r="B254" s="409"/>
      <c r="C254" s="409"/>
      <c r="D254" s="409"/>
      <c r="E254" s="409"/>
      <c r="F254" s="409"/>
      <c r="G254" s="409"/>
    </row>
    <row r="255" spans="1:7" ht="18" customHeight="1" x14ac:dyDescent="0.35">
      <c r="A255" s="9" t="s">
        <v>143</v>
      </c>
      <c r="B255" s="10">
        <v>831</v>
      </c>
      <c r="C255" s="228"/>
      <c r="D255" s="228"/>
      <c r="E255" s="228"/>
      <c r="F255" s="228"/>
      <c r="G255" s="228"/>
    </row>
    <row r="256" spans="1:7" ht="18" customHeight="1" x14ac:dyDescent="0.3">
      <c r="A256" s="227" t="s">
        <v>84</v>
      </c>
      <c r="B256" s="396" t="s">
        <v>107</v>
      </c>
      <c r="C256" s="397"/>
      <c r="D256" s="396" t="s">
        <v>108</v>
      </c>
      <c r="E256" s="397"/>
      <c r="F256" s="396" t="s">
        <v>109</v>
      </c>
      <c r="G256" s="397"/>
    </row>
    <row r="257" spans="1:7" ht="61.8" customHeight="1" x14ac:dyDescent="0.3">
      <c r="A257" s="227">
        <v>1</v>
      </c>
      <c r="B257" s="396">
        <v>2</v>
      </c>
      <c r="C257" s="397"/>
      <c r="D257" s="396">
        <v>3</v>
      </c>
      <c r="E257" s="397"/>
      <c r="F257" s="396">
        <v>4</v>
      </c>
      <c r="G257" s="397"/>
    </row>
    <row r="258" spans="1:7" ht="18" customHeight="1" x14ac:dyDescent="0.3">
      <c r="A258" s="227"/>
      <c r="B258" s="396"/>
      <c r="C258" s="397"/>
      <c r="D258" s="396"/>
      <c r="E258" s="397"/>
      <c r="F258" s="396"/>
      <c r="G258" s="397"/>
    </row>
    <row r="259" spans="1:7" ht="18" customHeight="1" x14ac:dyDescent="0.3">
      <c r="A259" s="227"/>
      <c r="B259" s="396"/>
      <c r="C259" s="397"/>
      <c r="D259" s="396"/>
      <c r="E259" s="397"/>
      <c r="F259" s="396"/>
      <c r="G259" s="397"/>
    </row>
    <row r="260" spans="1:7" ht="18" customHeight="1" x14ac:dyDescent="0.3">
      <c r="A260" s="227" t="s">
        <v>244</v>
      </c>
      <c r="B260" s="396"/>
      <c r="C260" s="397"/>
      <c r="D260" s="396"/>
      <c r="E260" s="397"/>
      <c r="F260" s="399">
        <v>0</v>
      </c>
      <c r="G260" s="400"/>
    </row>
    <row r="261" spans="1:7" ht="18" customHeight="1" x14ac:dyDescent="0.35">
      <c r="A261" s="9" t="s">
        <v>143</v>
      </c>
      <c r="B261" s="10">
        <v>853</v>
      </c>
    </row>
    <row r="262" spans="1:7" ht="18" customHeight="1" x14ac:dyDescent="0.3">
      <c r="A262" s="11"/>
    </row>
    <row r="263" spans="1:7" ht="18" customHeight="1" x14ac:dyDescent="0.3">
      <c r="A263" s="133" t="s">
        <v>84</v>
      </c>
      <c r="B263" s="395" t="s">
        <v>107</v>
      </c>
      <c r="C263" s="395"/>
      <c r="D263" s="395" t="s">
        <v>108</v>
      </c>
      <c r="E263" s="395"/>
      <c r="F263" s="395" t="s">
        <v>109</v>
      </c>
      <c r="G263" s="395"/>
    </row>
    <row r="264" spans="1:7" ht="18" customHeight="1" x14ac:dyDescent="0.3">
      <c r="A264" s="133">
        <v>1</v>
      </c>
      <c r="B264" s="395">
        <v>2</v>
      </c>
      <c r="C264" s="395"/>
      <c r="D264" s="395">
        <v>3</v>
      </c>
      <c r="E264" s="395"/>
      <c r="F264" s="395">
        <v>4</v>
      </c>
      <c r="G264" s="395"/>
    </row>
    <row r="265" spans="1:7" ht="18" customHeight="1" x14ac:dyDescent="0.3">
      <c r="A265" s="133"/>
      <c r="B265" s="396"/>
      <c r="C265" s="397"/>
      <c r="D265" s="396"/>
      <c r="E265" s="397"/>
      <c r="F265" s="396"/>
      <c r="G265" s="397"/>
    </row>
    <row r="266" spans="1:7" ht="18" customHeight="1" x14ac:dyDescent="0.3">
      <c r="A266" s="133" t="s">
        <v>240</v>
      </c>
      <c r="B266" s="396"/>
      <c r="C266" s="397"/>
      <c r="D266" s="396"/>
      <c r="E266" s="397"/>
      <c r="F266" s="399">
        <v>0</v>
      </c>
      <c r="G266" s="400"/>
    </row>
    <row r="267" spans="1:7" ht="18" customHeight="1" x14ac:dyDescent="0.3">
      <c r="A267" s="133"/>
      <c r="B267" s="396"/>
      <c r="C267" s="397"/>
      <c r="D267" s="396"/>
      <c r="E267" s="397"/>
      <c r="F267" s="396"/>
      <c r="G267" s="397"/>
    </row>
    <row r="268" spans="1:7" ht="18" customHeight="1" x14ac:dyDescent="0.3">
      <c r="A268" s="133" t="s">
        <v>241</v>
      </c>
      <c r="B268" s="396"/>
      <c r="C268" s="397"/>
      <c r="D268" s="396"/>
      <c r="E268" s="397"/>
      <c r="F268" s="399">
        <v>0</v>
      </c>
      <c r="G268" s="400"/>
    </row>
    <row r="269" spans="1:7" ht="18" customHeight="1" x14ac:dyDescent="0.3">
      <c r="A269" s="133"/>
      <c r="B269" s="396"/>
      <c r="C269" s="397"/>
      <c r="D269" s="396"/>
      <c r="E269" s="397"/>
      <c r="F269" s="396"/>
      <c r="G269" s="397"/>
    </row>
    <row r="270" spans="1:7" ht="18" customHeight="1" x14ac:dyDescent="0.3">
      <c r="A270" s="133" t="s">
        <v>242</v>
      </c>
      <c r="B270" s="396"/>
      <c r="C270" s="397"/>
      <c r="D270" s="396"/>
      <c r="E270" s="397"/>
      <c r="F270" s="399">
        <v>0</v>
      </c>
      <c r="G270" s="400"/>
    </row>
    <row r="271" spans="1:7" ht="28.95" customHeight="1" x14ac:dyDescent="0.3">
      <c r="A271" s="133"/>
      <c r="B271" s="396"/>
      <c r="C271" s="397"/>
      <c r="D271" s="396"/>
      <c r="E271" s="397"/>
      <c r="F271" s="396"/>
      <c r="G271" s="397"/>
    </row>
    <row r="272" spans="1:7" ht="41.4" customHeight="1" x14ac:dyDescent="0.3">
      <c r="A272" s="133" t="s">
        <v>243</v>
      </c>
      <c r="B272" s="396"/>
      <c r="C272" s="397"/>
      <c r="D272" s="396"/>
      <c r="E272" s="397"/>
      <c r="F272" s="399">
        <v>0</v>
      </c>
      <c r="G272" s="400"/>
    </row>
    <row r="273" spans="1:7" ht="18" x14ac:dyDescent="0.3">
      <c r="A273" s="133"/>
      <c r="B273" s="396"/>
      <c r="C273" s="397"/>
      <c r="D273" s="396"/>
      <c r="E273" s="397"/>
      <c r="F273" s="396"/>
      <c r="G273" s="397"/>
    </row>
    <row r="274" spans="1:7" ht="18" x14ac:dyDescent="0.3">
      <c r="A274" s="133" t="s">
        <v>244</v>
      </c>
      <c r="B274" s="396"/>
      <c r="C274" s="397"/>
      <c r="D274" s="396"/>
      <c r="E274" s="397"/>
      <c r="F274" s="399">
        <v>0</v>
      </c>
      <c r="G274" s="400"/>
    </row>
    <row r="275" spans="1:7" ht="18" x14ac:dyDescent="0.3">
      <c r="A275" s="13"/>
      <c r="B275" s="425"/>
      <c r="C275" s="425"/>
      <c r="D275" s="425"/>
      <c r="E275" s="425"/>
      <c r="F275" s="426"/>
      <c r="G275" s="426"/>
    </row>
    <row r="276" spans="1:7" ht="58.95" customHeight="1" x14ac:dyDescent="0.3">
      <c r="A276" s="15"/>
      <c r="B276" s="16"/>
      <c r="C276" s="16"/>
      <c r="D276" s="16"/>
      <c r="E276" s="16"/>
      <c r="F276" s="16"/>
      <c r="G276" s="16"/>
    </row>
    <row r="277" spans="1:7" ht="28.95" customHeight="1" x14ac:dyDescent="0.3">
      <c r="A277" s="409" t="s">
        <v>209</v>
      </c>
      <c r="B277" s="409"/>
      <c r="C277" s="409"/>
      <c r="D277" s="409"/>
      <c r="E277" s="409"/>
      <c r="F277" s="409"/>
      <c r="G277" s="409"/>
    </row>
    <row r="278" spans="1:7" ht="28.95" customHeight="1" x14ac:dyDescent="0.3">
      <c r="A278" s="427" t="s">
        <v>210</v>
      </c>
      <c r="B278" s="427"/>
      <c r="C278" s="427"/>
      <c r="D278" s="427"/>
      <c r="E278" s="427"/>
      <c r="F278" s="427"/>
      <c r="G278" s="427"/>
    </row>
    <row r="279" spans="1:7" ht="28.95" customHeight="1" x14ac:dyDescent="0.3">
      <c r="A279" s="136"/>
      <c r="B279" s="136"/>
      <c r="C279" s="136"/>
      <c r="D279" s="136"/>
      <c r="E279" s="136"/>
      <c r="F279" s="136"/>
      <c r="G279" s="136"/>
    </row>
    <row r="280" spans="1:7" ht="18" x14ac:dyDescent="0.3">
      <c r="A280" s="9" t="s">
        <v>143</v>
      </c>
      <c r="B280" s="19">
        <v>244</v>
      </c>
      <c r="C280" s="136"/>
      <c r="D280" s="136"/>
      <c r="E280" s="136"/>
      <c r="F280" s="136"/>
      <c r="G280" s="136"/>
    </row>
    <row r="281" spans="1:7" ht="24.6" customHeight="1" x14ac:dyDescent="0.3">
      <c r="A281" s="22"/>
      <c r="B281" s="22"/>
      <c r="C281" s="22"/>
      <c r="D281" s="22"/>
      <c r="E281" s="22"/>
      <c r="F281" s="22"/>
      <c r="G281" s="22"/>
    </row>
    <row r="282" spans="1:7" ht="18" x14ac:dyDescent="0.3">
      <c r="A282" s="133" t="s">
        <v>84</v>
      </c>
      <c r="B282" s="395" t="s">
        <v>158</v>
      </c>
      <c r="C282" s="395"/>
      <c r="D282" s="395" t="s">
        <v>120</v>
      </c>
      <c r="E282" s="395"/>
      <c r="F282" s="395" t="s">
        <v>159</v>
      </c>
      <c r="G282" s="395"/>
    </row>
    <row r="283" spans="1:7" ht="18" x14ac:dyDescent="0.3">
      <c r="A283" s="133">
        <v>1</v>
      </c>
      <c r="B283" s="396">
        <v>2</v>
      </c>
      <c r="C283" s="397"/>
      <c r="D283" s="396">
        <v>3</v>
      </c>
      <c r="E283" s="397"/>
      <c r="F283" s="416">
        <v>4</v>
      </c>
      <c r="G283" s="417"/>
    </row>
    <row r="284" spans="1:7" ht="18" x14ac:dyDescent="0.3">
      <c r="A284" s="13" t="s">
        <v>157</v>
      </c>
      <c r="B284" s="416"/>
      <c r="C284" s="417"/>
      <c r="D284" s="416"/>
      <c r="E284" s="417"/>
      <c r="F284" s="399">
        <f>B284*D284</f>
        <v>0</v>
      </c>
      <c r="G284" s="400"/>
    </row>
    <row r="285" spans="1:7" ht="54.6" customHeight="1" x14ac:dyDescent="0.3">
      <c r="A285" s="13" t="s">
        <v>118</v>
      </c>
      <c r="B285" s="416"/>
      <c r="C285" s="417"/>
      <c r="D285" s="416"/>
      <c r="E285" s="417"/>
      <c r="F285" s="423"/>
      <c r="G285" s="424"/>
    </row>
    <row r="286" spans="1:7" ht="17.399999999999999" x14ac:dyDescent="0.3">
      <c r="A286" s="132"/>
      <c r="B286" s="132"/>
      <c r="C286" s="132"/>
      <c r="D286" s="132"/>
      <c r="E286" s="132"/>
      <c r="F286" s="132"/>
      <c r="G286" s="132"/>
    </row>
    <row r="287" spans="1:7" ht="17.399999999999999" x14ac:dyDescent="0.3">
      <c r="A287" s="408" t="s">
        <v>211</v>
      </c>
      <c r="B287" s="408"/>
      <c r="C287" s="408"/>
      <c r="D287" s="408"/>
      <c r="E287" s="408"/>
      <c r="F287" s="408"/>
      <c r="G287" s="408"/>
    </row>
    <row r="288" spans="1:7" ht="18" x14ac:dyDescent="0.3">
      <c r="A288" s="9"/>
    </row>
    <row r="289" spans="1:7" ht="18" x14ac:dyDescent="0.35">
      <c r="A289" s="9" t="s">
        <v>143</v>
      </c>
      <c r="B289" s="10">
        <v>244</v>
      </c>
    </row>
    <row r="290" spans="1:7" ht="17.399999999999999" x14ac:dyDescent="0.3">
      <c r="A290" s="8"/>
    </row>
    <row r="291" spans="1:7" ht="18" x14ac:dyDescent="0.3">
      <c r="A291" s="133" t="s">
        <v>84</v>
      </c>
      <c r="B291" s="395" t="s">
        <v>119</v>
      </c>
      <c r="C291" s="395"/>
      <c r="D291" s="395" t="s">
        <v>120</v>
      </c>
      <c r="E291" s="395"/>
      <c r="F291" s="395" t="s">
        <v>183</v>
      </c>
      <c r="G291" s="395"/>
    </row>
    <row r="292" spans="1:7" ht="18" x14ac:dyDescent="0.3">
      <c r="A292" s="133">
        <v>1</v>
      </c>
      <c r="B292" s="396">
        <v>2</v>
      </c>
      <c r="C292" s="397"/>
      <c r="D292" s="396">
        <v>3</v>
      </c>
      <c r="E292" s="397"/>
      <c r="F292" s="416">
        <v>4</v>
      </c>
      <c r="G292" s="417"/>
    </row>
    <row r="293" spans="1:7" ht="18" x14ac:dyDescent="0.3">
      <c r="A293" s="13" t="s">
        <v>121</v>
      </c>
      <c r="B293" s="416"/>
      <c r="C293" s="417"/>
      <c r="D293" s="416"/>
      <c r="E293" s="417"/>
      <c r="F293" s="399">
        <f>B293*D293*12</f>
        <v>0</v>
      </c>
      <c r="G293" s="400"/>
    </row>
    <row r="294" spans="1:7" ht="18" x14ac:dyDescent="0.3">
      <c r="A294" s="13" t="s">
        <v>122</v>
      </c>
      <c r="B294" s="416"/>
      <c r="C294" s="417"/>
      <c r="D294" s="416"/>
      <c r="E294" s="417"/>
      <c r="F294" s="399">
        <f t="shared" ref="F294" si="0">B294*D294*12</f>
        <v>0</v>
      </c>
      <c r="G294" s="400"/>
    </row>
    <row r="295" spans="1:7" ht="50.4" customHeight="1" x14ac:dyDescent="0.3">
      <c r="A295" s="13" t="s">
        <v>118</v>
      </c>
      <c r="B295" s="416"/>
      <c r="C295" s="417"/>
      <c r="D295" s="416"/>
      <c r="E295" s="417"/>
      <c r="F295" s="423"/>
      <c r="G295" s="424"/>
    </row>
    <row r="296" spans="1:7" ht="15" x14ac:dyDescent="0.3">
      <c r="A296" s="23"/>
    </row>
    <row r="297" spans="1:7" ht="17.399999999999999" x14ac:dyDescent="0.3">
      <c r="A297" s="408" t="s">
        <v>212</v>
      </c>
      <c r="B297" s="408"/>
      <c r="C297" s="408"/>
      <c r="D297" s="408"/>
      <c r="E297" s="408"/>
      <c r="F297" s="408"/>
      <c r="G297" s="408"/>
    </row>
    <row r="298" spans="1:7" ht="18" x14ac:dyDescent="0.3">
      <c r="A298" s="9"/>
    </row>
    <row r="299" spans="1:7" ht="18" x14ac:dyDescent="0.35">
      <c r="A299" s="9" t="s">
        <v>143</v>
      </c>
      <c r="B299" s="10">
        <v>244</v>
      </c>
    </row>
    <row r="300" spans="1:7" ht="17.399999999999999" x14ac:dyDescent="0.3">
      <c r="A300" s="8"/>
    </row>
    <row r="301" spans="1:7" ht="18" x14ac:dyDescent="0.3">
      <c r="A301" s="133" t="s">
        <v>84</v>
      </c>
      <c r="B301" s="395" t="s">
        <v>123</v>
      </c>
      <c r="C301" s="395"/>
      <c r="D301" s="395" t="s">
        <v>91</v>
      </c>
      <c r="E301" s="395"/>
      <c r="F301" s="395" t="s">
        <v>183</v>
      </c>
      <c r="G301" s="395"/>
    </row>
    <row r="302" spans="1:7" ht="18" x14ac:dyDescent="0.3">
      <c r="A302" s="133">
        <v>1</v>
      </c>
      <c r="B302" s="396">
        <v>2</v>
      </c>
      <c r="C302" s="397"/>
      <c r="D302" s="396">
        <v>3</v>
      </c>
      <c r="E302" s="397"/>
      <c r="F302" s="396">
        <v>4</v>
      </c>
      <c r="G302" s="397"/>
    </row>
    <row r="303" spans="1:7" ht="18" x14ac:dyDescent="0.3">
      <c r="A303" s="13"/>
      <c r="B303" s="396"/>
      <c r="C303" s="397"/>
      <c r="D303" s="396"/>
      <c r="E303" s="397"/>
      <c r="F303" s="399">
        <f>B303*D303*12</f>
        <v>0</v>
      </c>
      <c r="G303" s="400"/>
    </row>
    <row r="304" spans="1:7" ht="54.6" customHeight="1" x14ac:dyDescent="0.3">
      <c r="A304" s="13" t="s">
        <v>118</v>
      </c>
      <c r="B304" s="396"/>
      <c r="C304" s="397"/>
      <c r="D304" s="396"/>
      <c r="E304" s="397"/>
      <c r="F304" s="399">
        <f>B304*D304*12</f>
        <v>0</v>
      </c>
      <c r="G304" s="400"/>
    </row>
    <row r="305" spans="1:7" ht="17.399999999999999" x14ac:dyDescent="0.3">
      <c r="A305" s="8"/>
    </row>
    <row r="306" spans="1:7" ht="17.399999999999999" x14ac:dyDescent="0.3">
      <c r="A306" s="408" t="s">
        <v>213</v>
      </c>
      <c r="B306" s="408"/>
      <c r="C306" s="408"/>
      <c r="D306" s="408"/>
      <c r="E306" s="408"/>
      <c r="F306" s="408"/>
      <c r="G306" s="408"/>
    </row>
    <row r="307" spans="1:7" ht="18" x14ac:dyDescent="0.3">
      <c r="A307" s="9"/>
    </row>
    <row r="308" spans="1:7" ht="18" x14ac:dyDescent="0.35">
      <c r="A308" s="9" t="s">
        <v>143</v>
      </c>
      <c r="B308" s="10" t="s">
        <v>303</v>
      </c>
    </row>
    <row r="309" spans="1:7" ht="17.399999999999999" x14ac:dyDescent="0.3">
      <c r="A309" s="8"/>
    </row>
    <row r="310" spans="1:7" ht="18" x14ac:dyDescent="0.3">
      <c r="A310" s="133" t="s">
        <v>84</v>
      </c>
      <c r="B310" s="395" t="s">
        <v>124</v>
      </c>
      <c r="C310" s="395"/>
      <c r="D310" s="395" t="s">
        <v>125</v>
      </c>
      <c r="E310" s="395"/>
      <c r="F310" s="395" t="s">
        <v>92</v>
      </c>
      <c r="G310" s="395"/>
    </row>
    <row r="311" spans="1:7" ht="18" x14ac:dyDescent="0.3">
      <c r="A311" s="133">
        <v>1</v>
      </c>
      <c r="B311" s="396">
        <v>2</v>
      </c>
      <c r="C311" s="397"/>
      <c r="D311" s="396">
        <v>3</v>
      </c>
      <c r="E311" s="397"/>
      <c r="F311" s="396">
        <v>4</v>
      </c>
      <c r="G311" s="397"/>
    </row>
    <row r="312" spans="1:7" ht="54" x14ac:dyDescent="0.3">
      <c r="A312" s="13" t="s">
        <v>18</v>
      </c>
      <c r="B312" s="396"/>
      <c r="C312" s="397"/>
      <c r="D312" s="396"/>
      <c r="E312" s="397"/>
      <c r="F312" s="399">
        <f>B312*D312</f>
        <v>0</v>
      </c>
      <c r="G312" s="400"/>
    </row>
    <row r="313" spans="1:7" ht="36" x14ac:dyDescent="0.3">
      <c r="A313" s="13" t="s">
        <v>19</v>
      </c>
      <c r="B313" s="396"/>
      <c r="C313" s="397"/>
      <c r="D313" s="396"/>
      <c r="E313" s="397"/>
      <c r="F313" s="399">
        <f t="shared" ref="F313:F315" si="1">B313*D313</f>
        <v>0</v>
      </c>
      <c r="G313" s="400"/>
    </row>
    <row r="314" spans="1:7" ht="72" x14ac:dyDescent="0.3">
      <c r="A314" s="13" t="s">
        <v>20</v>
      </c>
      <c r="B314" s="396">
        <v>316.49299999999999</v>
      </c>
      <c r="C314" s="397"/>
      <c r="D314" s="396">
        <v>6.3192510999999998</v>
      </c>
      <c r="E314" s="397"/>
      <c r="F314" s="399">
        <f t="shared" si="1"/>
        <v>1999.9987383922999</v>
      </c>
      <c r="G314" s="400"/>
    </row>
    <row r="315" spans="1:7" ht="72" x14ac:dyDescent="0.3">
      <c r="A315" s="13" t="s">
        <v>21</v>
      </c>
      <c r="B315" s="396"/>
      <c r="C315" s="397"/>
      <c r="D315" s="396"/>
      <c r="E315" s="397"/>
      <c r="F315" s="399">
        <f t="shared" si="1"/>
        <v>0</v>
      </c>
      <c r="G315" s="400"/>
    </row>
    <row r="316" spans="1:7" ht="54" x14ac:dyDescent="0.3">
      <c r="A316" s="24" t="s">
        <v>22</v>
      </c>
      <c r="B316" s="396"/>
      <c r="C316" s="397"/>
      <c r="D316" s="396"/>
      <c r="E316" s="397"/>
      <c r="F316" s="399">
        <f t="shared" ref="F316" si="2">B316*D316</f>
        <v>0</v>
      </c>
      <c r="G316" s="400"/>
    </row>
    <row r="317" spans="1:7" ht="54" x14ac:dyDescent="0.3">
      <c r="A317" s="24" t="s">
        <v>306</v>
      </c>
      <c r="B317" s="396"/>
      <c r="C317" s="397"/>
      <c r="D317" s="396"/>
      <c r="E317" s="397"/>
      <c r="F317" s="399">
        <f t="shared" ref="F317" si="3">B317*D317</f>
        <v>0</v>
      </c>
      <c r="G317" s="400"/>
    </row>
    <row r="318" spans="1:7" ht="44.55" customHeight="1" x14ac:dyDescent="0.3">
      <c r="A318" s="24" t="s">
        <v>144</v>
      </c>
      <c r="B318" s="396"/>
      <c r="C318" s="397"/>
      <c r="D318" s="396"/>
      <c r="E318" s="397"/>
      <c r="F318" s="399">
        <f>F312+F313+F314+F315+F316</f>
        <v>1999.9987383922999</v>
      </c>
      <c r="G318" s="400"/>
    </row>
    <row r="319" spans="1:7" ht="18" x14ac:dyDescent="0.3">
      <c r="A319" s="25"/>
      <c r="B319" s="26"/>
      <c r="C319" s="26"/>
      <c r="D319" s="26"/>
      <c r="E319" s="26"/>
      <c r="F319" s="26"/>
      <c r="G319" s="26"/>
    </row>
    <row r="320" spans="1:7" ht="17.399999999999999" x14ac:dyDescent="0.3">
      <c r="A320" s="428" t="s">
        <v>214</v>
      </c>
      <c r="B320" s="428"/>
      <c r="C320" s="428"/>
      <c r="D320" s="428"/>
      <c r="E320" s="428"/>
      <c r="F320" s="428"/>
      <c r="G320" s="428"/>
    </row>
    <row r="321" spans="1:7" ht="17.399999999999999" x14ac:dyDescent="0.3">
      <c r="A321" s="137"/>
      <c r="B321" s="137"/>
      <c r="C321" s="137"/>
      <c r="D321" s="137"/>
      <c r="E321" s="137"/>
      <c r="F321" s="137"/>
      <c r="G321" s="137"/>
    </row>
    <row r="322" spans="1:7" ht="18" x14ac:dyDescent="0.35">
      <c r="A322" s="9" t="s">
        <v>143</v>
      </c>
      <c r="B322" s="10">
        <v>244</v>
      </c>
    </row>
    <row r="323" spans="1:7" ht="39" customHeight="1" x14ac:dyDescent="0.3">
      <c r="A323" s="8"/>
    </row>
    <row r="324" spans="1:7" ht="18" x14ac:dyDescent="0.3">
      <c r="A324" s="133" t="s">
        <v>84</v>
      </c>
      <c r="B324" s="395" t="s">
        <v>126</v>
      </c>
      <c r="C324" s="395"/>
      <c r="D324" s="395" t="s">
        <v>146</v>
      </c>
      <c r="E324" s="395"/>
      <c r="F324" s="395" t="s">
        <v>127</v>
      </c>
      <c r="G324" s="395"/>
    </row>
    <row r="325" spans="1:7" ht="18" x14ac:dyDescent="0.3">
      <c r="A325" s="133">
        <v>1</v>
      </c>
      <c r="B325" s="396">
        <v>2</v>
      </c>
      <c r="C325" s="397"/>
      <c r="D325" s="396">
        <v>3</v>
      </c>
      <c r="E325" s="397"/>
      <c r="F325" s="396">
        <v>4</v>
      </c>
      <c r="G325" s="397"/>
    </row>
    <row r="326" spans="1:7" ht="36" x14ac:dyDescent="0.3">
      <c r="A326" s="13" t="s">
        <v>128</v>
      </c>
      <c r="B326" s="396"/>
      <c r="C326" s="397"/>
      <c r="D326" s="396"/>
      <c r="E326" s="397"/>
      <c r="F326" s="399">
        <f>B326*D326</f>
        <v>0</v>
      </c>
      <c r="G326" s="400"/>
    </row>
    <row r="327" spans="1:7" ht="39.6" customHeight="1" x14ac:dyDescent="0.3">
      <c r="A327" s="13" t="s">
        <v>116</v>
      </c>
      <c r="B327" s="396"/>
      <c r="C327" s="397"/>
      <c r="D327" s="396"/>
      <c r="E327" s="397"/>
      <c r="F327" s="399">
        <f>B327*D327</f>
        <v>0</v>
      </c>
      <c r="G327" s="400"/>
    </row>
    <row r="328" spans="1:7" ht="18" x14ac:dyDescent="0.3">
      <c r="A328" s="27"/>
      <c r="B328" s="26"/>
      <c r="C328" s="26"/>
      <c r="D328" s="26"/>
      <c r="E328" s="26"/>
      <c r="F328" s="26"/>
      <c r="G328" s="26"/>
    </row>
    <row r="329" spans="1:7" ht="43.2" customHeight="1" x14ac:dyDescent="0.3">
      <c r="A329" s="427" t="s">
        <v>215</v>
      </c>
      <c r="B329" s="427"/>
      <c r="C329" s="427"/>
      <c r="D329" s="427"/>
      <c r="E329" s="427"/>
      <c r="F329" s="427"/>
      <c r="G329" s="427"/>
    </row>
    <row r="330" spans="1:7" ht="18" x14ac:dyDescent="0.3">
      <c r="A330" s="9"/>
    </row>
    <row r="331" spans="1:7" ht="18" x14ac:dyDescent="0.35">
      <c r="A331" s="9" t="s">
        <v>143</v>
      </c>
      <c r="B331" s="10">
        <v>243</v>
      </c>
    </row>
    <row r="332" spans="1:7" ht="17.399999999999999" x14ac:dyDescent="0.3">
      <c r="A332" s="8"/>
    </row>
    <row r="333" spans="1:7" ht="18" x14ac:dyDescent="0.3">
      <c r="A333" s="395" t="s">
        <v>84</v>
      </c>
      <c r="B333" s="395"/>
      <c r="C333" s="395"/>
      <c r="D333" s="395" t="s">
        <v>129</v>
      </c>
      <c r="E333" s="395"/>
      <c r="F333" s="395" t="s">
        <v>130</v>
      </c>
      <c r="G333" s="395"/>
    </row>
    <row r="334" spans="1:7" ht="43.8" customHeight="1" x14ac:dyDescent="0.35">
      <c r="A334" s="395">
        <v>1</v>
      </c>
      <c r="B334" s="395"/>
      <c r="C334" s="395"/>
      <c r="D334" s="410">
        <v>2</v>
      </c>
      <c r="E334" s="411"/>
      <c r="F334" s="410">
        <v>3</v>
      </c>
      <c r="G334" s="411"/>
    </row>
    <row r="335" spans="1:7" ht="18" x14ac:dyDescent="0.3">
      <c r="A335" s="429" t="s">
        <v>161</v>
      </c>
      <c r="B335" s="429"/>
      <c r="C335" s="429"/>
      <c r="D335" s="430"/>
      <c r="E335" s="431"/>
      <c r="F335" s="412">
        <v>0</v>
      </c>
      <c r="G335" s="413"/>
    </row>
    <row r="336" spans="1:7" ht="34.200000000000003" customHeight="1" x14ac:dyDescent="0.3">
      <c r="A336" s="404" t="s">
        <v>118</v>
      </c>
      <c r="B336" s="405"/>
      <c r="C336" s="406"/>
      <c r="D336" s="430"/>
      <c r="E336" s="431"/>
      <c r="F336" s="414"/>
      <c r="G336" s="415"/>
    </row>
    <row r="337" spans="1:7" ht="34.200000000000003" customHeight="1" x14ac:dyDescent="0.3">
      <c r="A337" s="28"/>
      <c r="B337" s="28"/>
      <c r="C337" s="28"/>
      <c r="D337" s="17"/>
      <c r="E337" s="17"/>
      <c r="F337" s="17"/>
      <c r="G337" s="17"/>
    </row>
    <row r="338" spans="1:7" ht="34.200000000000003" customHeight="1" x14ac:dyDescent="0.35">
      <c r="A338" s="9" t="s">
        <v>143</v>
      </c>
      <c r="B338" s="10">
        <v>244</v>
      </c>
    </row>
    <row r="339" spans="1:7" ht="34.200000000000003" customHeight="1" x14ac:dyDescent="0.3">
      <c r="A339" s="8"/>
    </row>
    <row r="340" spans="1:7" ht="18" x14ac:dyDescent="0.3">
      <c r="A340" s="395" t="s">
        <v>84</v>
      </c>
      <c r="B340" s="395"/>
      <c r="C340" s="395"/>
      <c r="D340" s="395" t="s">
        <v>129</v>
      </c>
      <c r="E340" s="395"/>
      <c r="F340" s="395" t="s">
        <v>130</v>
      </c>
      <c r="G340" s="395"/>
    </row>
    <row r="341" spans="1:7" ht="18" x14ac:dyDescent="0.35">
      <c r="A341" s="395">
        <v>1</v>
      </c>
      <c r="B341" s="395"/>
      <c r="C341" s="395"/>
      <c r="D341" s="410">
        <v>2</v>
      </c>
      <c r="E341" s="411"/>
      <c r="F341" s="410">
        <v>3</v>
      </c>
      <c r="G341" s="411"/>
    </row>
    <row r="342" spans="1:7" ht="18" customHeight="1" x14ac:dyDescent="0.35">
      <c r="A342" s="404" t="s">
        <v>131</v>
      </c>
      <c r="B342" s="405"/>
      <c r="C342" s="406"/>
      <c r="D342" s="483">
        <v>4</v>
      </c>
      <c r="E342" s="484"/>
      <c r="F342" s="412">
        <v>4500</v>
      </c>
      <c r="G342" s="413"/>
    </row>
    <row r="343" spans="1:7" ht="18" customHeight="1" x14ac:dyDescent="0.35">
      <c r="A343" s="404" t="s">
        <v>133</v>
      </c>
      <c r="B343" s="405"/>
      <c r="C343" s="406"/>
      <c r="D343" s="483">
        <v>4</v>
      </c>
      <c r="E343" s="484"/>
      <c r="F343" s="412">
        <v>5500</v>
      </c>
      <c r="G343" s="413"/>
    </row>
    <row r="344" spans="1:7" ht="18" x14ac:dyDescent="0.35">
      <c r="A344" s="404" t="s">
        <v>144</v>
      </c>
      <c r="B344" s="405"/>
      <c r="C344" s="406"/>
      <c r="D344" s="483"/>
      <c r="E344" s="484"/>
      <c r="F344" s="479">
        <f>F342+F343</f>
        <v>10000</v>
      </c>
      <c r="G344" s="480"/>
    </row>
    <row r="345" spans="1:7" ht="18" x14ac:dyDescent="0.3">
      <c r="A345" s="29"/>
    </row>
    <row r="346" spans="1:7" ht="28.95" customHeight="1" x14ac:dyDescent="0.3">
      <c r="A346" s="408" t="s">
        <v>216</v>
      </c>
      <c r="B346" s="408"/>
      <c r="C346" s="408"/>
      <c r="D346" s="408"/>
      <c r="E346" s="408"/>
      <c r="F346" s="408"/>
      <c r="G346" s="408"/>
    </row>
    <row r="347" spans="1:7" ht="18" x14ac:dyDescent="0.3">
      <c r="A347" s="9"/>
    </row>
    <row r="348" spans="1:7" ht="38.4" customHeight="1" x14ac:dyDescent="0.35">
      <c r="A348" s="9" t="s">
        <v>143</v>
      </c>
      <c r="B348" s="10">
        <v>243</v>
      </c>
    </row>
    <row r="349" spans="1:7" ht="17.399999999999999" x14ac:dyDescent="0.3">
      <c r="A349" s="8"/>
    </row>
    <row r="350" spans="1:7" ht="18" x14ac:dyDescent="0.3">
      <c r="A350" s="395" t="s">
        <v>84</v>
      </c>
      <c r="B350" s="395"/>
      <c r="C350" s="395"/>
      <c r="D350" s="395" t="s">
        <v>135</v>
      </c>
      <c r="E350" s="395"/>
      <c r="F350" s="395" t="s">
        <v>136</v>
      </c>
      <c r="G350" s="395"/>
    </row>
    <row r="351" spans="1:7" ht="18" x14ac:dyDescent="0.35">
      <c r="A351" s="396">
        <v>1</v>
      </c>
      <c r="B351" s="403"/>
      <c r="C351" s="397"/>
      <c r="D351" s="410">
        <v>2</v>
      </c>
      <c r="E351" s="411"/>
      <c r="F351" s="410">
        <v>3</v>
      </c>
      <c r="G351" s="411"/>
    </row>
    <row r="352" spans="1:7" ht="18" x14ac:dyDescent="0.3">
      <c r="A352" s="404" t="s">
        <v>160</v>
      </c>
      <c r="B352" s="405"/>
      <c r="C352" s="406"/>
      <c r="D352" s="430"/>
      <c r="E352" s="431"/>
      <c r="F352" s="412">
        <v>0</v>
      </c>
      <c r="G352" s="413"/>
    </row>
    <row r="353" spans="1:7" ht="30" customHeight="1" x14ac:dyDescent="0.3">
      <c r="A353" s="404" t="s">
        <v>118</v>
      </c>
      <c r="B353" s="405"/>
      <c r="C353" s="406"/>
      <c r="D353" s="430"/>
      <c r="E353" s="431"/>
      <c r="F353" s="414"/>
      <c r="G353" s="415"/>
    </row>
    <row r="354" spans="1:7" ht="18" x14ac:dyDescent="0.3">
      <c r="A354" s="28"/>
      <c r="B354" s="28"/>
      <c r="C354" s="28"/>
      <c r="D354" s="17"/>
      <c r="E354" s="17"/>
      <c r="F354" s="17"/>
      <c r="G354" s="17"/>
    </row>
    <row r="355" spans="1:7" ht="18" x14ac:dyDescent="0.35">
      <c r="A355" s="9" t="s">
        <v>143</v>
      </c>
      <c r="B355" s="10">
        <v>244</v>
      </c>
    </row>
    <row r="356" spans="1:7" ht="17.399999999999999" x14ac:dyDescent="0.3">
      <c r="A356" s="8"/>
    </row>
    <row r="357" spans="1:7" ht="18" x14ac:dyDescent="0.3">
      <c r="A357" s="395" t="s">
        <v>84</v>
      </c>
      <c r="B357" s="395"/>
      <c r="C357" s="395"/>
      <c r="D357" s="395" t="s">
        <v>135</v>
      </c>
      <c r="E357" s="395"/>
      <c r="F357" s="395" t="s">
        <v>136</v>
      </c>
      <c r="G357" s="395"/>
    </row>
    <row r="358" spans="1:7" ht="18" x14ac:dyDescent="0.35">
      <c r="A358" s="396">
        <v>1</v>
      </c>
      <c r="B358" s="403"/>
      <c r="C358" s="397"/>
      <c r="D358" s="410">
        <v>2</v>
      </c>
      <c r="E358" s="411"/>
      <c r="F358" s="410">
        <v>3</v>
      </c>
      <c r="G358" s="411"/>
    </row>
    <row r="359" spans="1:7" ht="18" x14ac:dyDescent="0.35">
      <c r="A359" s="404" t="s">
        <v>137</v>
      </c>
      <c r="B359" s="405"/>
      <c r="C359" s="406"/>
      <c r="D359" s="483">
        <v>1</v>
      </c>
      <c r="E359" s="484"/>
      <c r="F359" s="412">
        <v>8500</v>
      </c>
      <c r="G359" s="413"/>
    </row>
    <row r="360" spans="1:7" ht="18" x14ac:dyDescent="0.35">
      <c r="A360" s="404" t="s">
        <v>139</v>
      </c>
      <c r="B360" s="405"/>
      <c r="C360" s="406"/>
      <c r="D360" s="483">
        <v>2</v>
      </c>
      <c r="E360" s="484"/>
      <c r="F360" s="412">
        <v>3500</v>
      </c>
      <c r="G360" s="413"/>
    </row>
    <row r="361" spans="1:7" ht="18" x14ac:dyDescent="0.35">
      <c r="A361" s="404" t="s">
        <v>144</v>
      </c>
      <c r="B361" s="405"/>
      <c r="C361" s="406"/>
      <c r="D361" s="483"/>
      <c r="E361" s="484"/>
      <c r="F361" s="479">
        <f>F359+F360</f>
        <v>12000</v>
      </c>
      <c r="G361" s="480"/>
    </row>
    <row r="362" spans="1:7" ht="17.399999999999999" x14ac:dyDescent="0.3">
      <c r="A362" s="8"/>
    </row>
    <row r="363" spans="1:7" ht="17.399999999999999" x14ac:dyDescent="0.3">
      <c r="A363" s="408" t="s">
        <v>217</v>
      </c>
      <c r="B363" s="408"/>
      <c r="C363" s="408"/>
      <c r="D363" s="408"/>
      <c r="E363" s="408"/>
      <c r="F363" s="408"/>
      <c r="G363" s="408"/>
    </row>
    <row r="364" spans="1:7" ht="36" customHeight="1" x14ac:dyDescent="0.3">
      <c r="A364" s="9"/>
    </row>
    <row r="365" spans="1:7" ht="18" x14ac:dyDescent="0.35">
      <c r="A365" s="9" t="s">
        <v>143</v>
      </c>
      <c r="B365" s="10">
        <v>244</v>
      </c>
    </row>
    <row r="366" spans="1:7" ht="17.399999999999999" x14ac:dyDescent="0.3">
      <c r="A366" s="8"/>
    </row>
    <row r="367" spans="1:7" ht="18" x14ac:dyDescent="0.3">
      <c r="A367" s="396" t="s">
        <v>84</v>
      </c>
      <c r="B367" s="397"/>
      <c r="C367" s="396" t="s">
        <v>135</v>
      </c>
      <c r="D367" s="397"/>
      <c r="E367" s="396" t="s">
        <v>136</v>
      </c>
      <c r="F367" s="403"/>
      <c r="G367" s="397"/>
    </row>
    <row r="368" spans="1:7" ht="18" x14ac:dyDescent="0.35">
      <c r="A368" s="396">
        <v>1</v>
      </c>
      <c r="B368" s="397"/>
      <c r="C368" s="396">
        <v>2</v>
      </c>
      <c r="D368" s="397"/>
      <c r="E368" s="410">
        <v>3</v>
      </c>
      <c r="F368" s="434"/>
      <c r="G368" s="411"/>
    </row>
    <row r="369" spans="1:7" ht="43.2" customHeight="1" x14ac:dyDescent="0.3">
      <c r="A369" s="404" t="s">
        <v>25</v>
      </c>
      <c r="B369" s="406"/>
      <c r="C369" s="396"/>
      <c r="D369" s="397"/>
      <c r="E369" s="412">
        <v>0</v>
      </c>
      <c r="F369" s="481"/>
      <c r="G369" s="413"/>
    </row>
    <row r="370" spans="1:7" ht="18" x14ac:dyDescent="0.3">
      <c r="A370" s="404" t="s">
        <v>118</v>
      </c>
      <c r="B370" s="406"/>
      <c r="C370" s="396"/>
      <c r="D370" s="397"/>
      <c r="E370" s="414"/>
      <c r="F370" s="436"/>
      <c r="G370" s="415"/>
    </row>
    <row r="371" spans="1:7" ht="15" x14ac:dyDescent="0.3">
      <c r="A371" s="23"/>
    </row>
    <row r="372" spans="1:7" ht="17.399999999999999" x14ac:dyDescent="0.3">
      <c r="A372" s="409" t="s">
        <v>218</v>
      </c>
      <c r="B372" s="409"/>
      <c r="C372" s="409"/>
      <c r="D372" s="409"/>
      <c r="E372" s="409"/>
      <c r="F372" s="409"/>
      <c r="G372" s="409"/>
    </row>
    <row r="373" spans="1:7" ht="34.799999999999997" customHeight="1" x14ac:dyDescent="0.3">
      <c r="A373" s="29"/>
    </row>
    <row r="374" spans="1:7" ht="18" x14ac:dyDescent="0.35">
      <c r="A374" s="9" t="s">
        <v>143</v>
      </c>
      <c r="B374" s="10">
        <v>244</v>
      </c>
    </row>
    <row r="375" spans="1:7" ht="17.399999999999999" x14ac:dyDescent="0.3">
      <c r="A375" s="8"/>
    </row>
    <row r="376" spans="1:7" ht="18" x14ac:dyDescent="0.3">
      <c r="A376" s="133" t="s">
        <v>84</v>
      </c>
      <c r="B376" s="395" t="s">
        <v>140</v>
      </c>
      <c r="C376" s="395"/>
      <c r="D376" s="395" t="s">
        <v>141</v>
      </c>
      <c r="E376" s="395"/>
      <c r="F376" s="395" t="s">
        <v>147</v>
      </c>
      <c r="G376" s="395"/>
    </row>
    <row r="377" spans="1:7" ht="18" x14ac:dyDescent="0.3">
      <c r="A377" s="133">
        <v>1</v>
      </c>
      <c r="B377" s="396">
        <v>2</v>
      </c>
      <c r="C377" s="397"/>
      <c r="D377" s="396">
        <v>3</v>
      </c>
      <c r="E377" s="397"/>
      <c r="F377" s="396">
        <v>4</v>
      </c>
      <c r="G377" s="397"/>
    </row>
    <row r="378" spans="1:7" ht="18" x14ac:dyDescent="0.3">
      <c r="A378" s="133"/>
      <c r="B378" s="396"/>
      <c r="C378" s="397"/>
      <c r="D378" s="396"/>
      <c r="E378" s="397"/>
      <c r="F378" s="399">
        <f t="shared" ref="F378:F379" si="4">B378*D378</f>
        <v>0</v>
      </c>
      <c r="G378" s="400"/>
    </row>
    <row r="379" spans="1:7" ht="18" x14ac:dyDescent="0.3">
      <c r="A379" s="135" t="s">
        <v>243</v>
      </c>
      <c r="B379" s="396"/>
      <c r="C379" s="397"/>
      <c r="D379" s="396"/>
      <c r="E379" s="397"/>
      <c r="F379" s="399">
        <f t="shared" si="4"/>
        <v>0</v>
      </c>
      <c r="G379" s="400"/>
    </row>
    <row r="380" spans="1:7" ht="18" x14ac:dyDescent="0.3">
      <c r="A380" s="135"/>
      <c r="B380" s="396"/>
      <c r="C380" s="397"/>
      <c r="D380" s="396"/>
      <c r="E380" s="397"/>
      <c r="F380" s="399">
        <f>B380*D380</f>
        <v>0</v>
      </c>
      <c r="G380" s="400"/>
    </row>
    <row r="381" spans="1:7" ht="18" x14ac:dyDescent="0.3">
      <c r="A381" s="13" t="s">
        <v>244</v>
      </c>
      <c r="B381" s="396"/>
      <c r="C381" s="397"/>
      <c r="D381" s="396"/>
      <c r="E381" s="397"/>
      <c r="F381" s="399">
        <f>B381*D381</f>
        <v>0</v>
      </c>
      <c r="G381" s="400"/>
    </row>
    <row r="382" spans="1:7" ht="17.399999999999999" x14ac:dyDescent="0.3">
      <c r="A382" s="8"/>
    </row>
    <row r="383" spans="1:7" ht="17.399999999999999" x14ac:dyDescent="0.3">
      <c r="A383" s="408" t="s">
        <v>219</v>
      </c>
      <c r="B383" s="408"/>
      <c r="C383" s="408"/>
      <c r="D383" s="408"/>
      <c r="E383" s="408"/>
      <c r="F383" s="408"/>
      <c r="G383" s="408"/>
    </row>
    <row r="384" spans="1:7" ht="41.4" customHeight="1" x14ac:dyDescent="0.3">
      <c r="A384" s="9"/>
    </row>
    <row r="385" spans="1:7" ht="18" x14ac:dyDescent="0.35">
      <c r="A385" s="9" t="s">
        <v>143</v>
      </c>
      <c r="B385" s="10">
        <v>244</v>
      </c>
    </row>
    <row r="386" spans="1:7" ht="17.399999999999999" x14ac:dyDescent="0.3">
      <c r="A386" s="8"/>
    </row>
    <row r="387" spans="1:7" ht="18" x14ac:dyDescent="0.3">
      <c r="A387" s="133" t="s">
        <v>84</v>
      </c>
      <c r="B387" s="395" t="s">
        <v>140</v>
      </c>
      <c r="C387" s="395"/>
      <c r="D387" s="395" t="s">
        <v>141</v>
      </c>
      <c r="E387" s="395"/>
      <c r="F387" s="395" t="s">
        <v>148</v>
      </c>
      <c r="G387" s="395"/>
    </row>
    <row r="388" spans="1:7" ht="18" x14ac:dyDescent="0.3">
      <c r="A388" s="133">
        <v>1</v>
      </c>
      <c r="B388" s="396">
        <v>2</v>
      </c>
      <c r="C388" s="397"/>
      <c r="D388" s="396">
        <v>3</v>
      </c>
      <c r="E388" s="397"/>
      <c r="F388" s="396">
        <v>4</v>
      </c>
      <c r="G388" s="397"/>
    </row>
    <row r="389" spans="1:7" ht="34.200000000000003" customHeight="1" x14ac:dyDescent="0.3">
      <c r="A389" s="13" t="s">
        <v>142</v>
      </c>
      <c r="B389" s="396"/>
      <c r="C389" s="397"/>
      <c r="D389" s="396"/>
      <c r="E389" s="397"/>
      <c r="F389" s="399">
        <f>B389*D389</f>
        <v>0</v>
      </c>
      <c r="G389" s="400"/>
    </row>
    <row r="390" spans="1:7" ht="18" x14ac:dyDescent="0.3">
      <c r="A390" s="13" t="s">
        <v>118</v>
      </c>
      <c r="B390" s="396"/>
      <c r="C390" s="397"/>
      <c r="D390" s="396"/>
      <c r="E390" s="397"/>
      <c r="F390" s="399"/>
      <c r="G390" s="400"/>
    </row>
    <row r="391" spans="1:7" ht="17.399999999999999" x14ac:dyDescent="0.3">
      <c r="A391" s="8"/>
    </row>
    <row r="392" spans="1:7" ht="17.399999999999999" x14ac:dyDescent="0.3">
      <c r="A392" s="408" t="s">
        <v>245</v>
      </c>
      <c r="B392" s="408"/>
      <c r="C392" s="408"/>
      <c r="D392" s="408"/>
      <c r="E392" s="408"/>
      <c r="F392" s="408"/>
      <c r="G392" s="408"/>
    </row>
    <row r="393" spans="1:7" ht="37.950000000000003" customHeight="1" x14ac:dyDescent="0.3">
      <c r="A393" s="9"/>
    </row>
    <row r="394" spans="1:7" ht="18" x14ac:dyDescent="0.35">
      <c r="A394" s="9" t="s">
        <v>143</v>
      </c>
      <c r="B394" s="10">
        <v>244</v>
      </c>
    </row>
    <row r="395" spans="1:7" ht="18.899999999999999" customHeight="1" x14ac:dyDescent="0.3">
      <c r="A395" s="8"/>
    </row>
    <row r="396" spans="1:7" ht="18.899999999999999" customHeight="1" x14ac:dyDescent="0.3">
      <c r="A396" s="133" t="s">
        <v>84</v>
      </c>
      <c r="B396" s="395" t="s">
        <v>140</v>
      </c>
      <c r="C396" s="395"/>
      <c r="D396" s="395" t="s">
        <v>141</v>
      </c>
      <c r="E396" s="395"/>
      <c r="F396" s="395" t="s">
        <v>148</v>
      </c>
      <c r="G396" s="395"/>
    </row>
    <row r="397" spans="1:7" ht="18" x14ac:dyDescent="0.3">
      <c r="A397" s="133">
        <v>1</v>
      </c>
      <c r="B397" s="396">
        <v>2</v>
      </c>
      <c r="C397" s="397"/>
      <c r="D397" s="396">
        <v>3</v>
      </c>
      <c r="E397" s="397"/>
      <c r="F397" s="396">
        <v>4</v>
      </c>
      <c r="G397" s="397"/>
    </row>
    <row r="398" spans="1:7" ht="31.95" customHeight="1" x14ac:dyDescent="0.3">
      <c r="A398" s="13"/>
      <c r="B398" s="396"/>
      <c r="C398" s="397"/>
      <c r="D398" s="396"/>
      <c r="E398" s="397"/>
      <c r="F398" s="399">
        <f>B398*D398</f>
        <v>0</v>
      </c>
      <c r="G398" s="400"/>
    </row>
    <row r="399" spans="1:7" ht="18" x14ac:dyDescent="0.3">
      <c r="A399" s="13" t="s">
        <v>118</v>
      </c>
      <c r="B399" s="396"/>
      <c r="C399" s="397"/>
      <c r="D399" s="396"/>
      <c r="E399" s="397"/>
      <c r="F399" s="399"/>
      <c r="G399" s="400"/>
    </row>
    <row r="400" spans="1:7" ht="17.399999999999999" x14ac:dyDescent="0.3">
      <c r="A400" s="8"/>
    </row>
    <row r="401" spans="1:7" ht="17.399999999999999" x14ac:dyDescent="0.3">
      <c r="A401" s="409" t="s">
        <v>246</v>
      </c>
      <c r="B401" s="409"/>
      <c r="C401" s="409"/>
      <c r="D401" s="409"/>
      <c r="E401" s="409"/>
      <c r="F401" s="409"/>
      <c r="G401" s="409"/>
    </row>
    <row r="402" spans="1:7" ht="17.399999999999999" x14ac:dyDescent="0.3">
      <c r="A402" s="318"/>
      <c r="B402" s="318"/>
      <c r="C402" s="318"/>
      <c r="D402" s="318"/>
      <c r="E402" s="318"/>
      <c r="F402" s="318"/>
      <c r="G402" s="318"/>
    </row>
    <row r="403" spans="1:7" ht="18" x14ac:dyDescent="0.35">
      <c r="A403" s="9" t="s">
        <v>143</v>
      </c>
      <c r="B403" s="10">
        <v>243</v>
      </c>
    </row>
    <row r="404" spans="1:7" ht="17.399999999999999" x14ac:dyDescent="0.3">
      <c r="A404" s="8"/>
    </row>
    <row r="405" spans="1:7" ht="18" x14ac:dyDescent="0.3">
      <c r="A405" s="317" t="s">
        <v>84</v>
      </c>
      <c r="B405" s="395" t="s">
        <v>140</v>
      </c>
      <c r="C405" s="395"/>
      <c r="D405" s="395" t="s">
        <v>141</v>
      </c>
      <c r="E405" s="395"/>
      <c r="F405" s="395" t="s">
        <v>148</v>
      </c>
      <c r="G405" s="395"/>
    </row>
    <row r="406" spans="1:7" ht="18" x14ac:dyDescent="0.3">
      <c r="A406" s="317">
        <v>1</v>
      </c>
      <c r="B406" s="396">
        <v>2</v>
      </c>
      <c r="C406" s="397"/>
      <c r="D406" s="396">
        <v>3</v>
      </c>
      <c r="E406" s="397"/>
      <c r="F406" s="396">
        <v>4</v>
      </c>
      <c r="G406" s="397"/>
    </row>
    <row r="407" spans="1:7" ht="18" x14ac:dyDescent="0.3">
      <c r="A407" s="13"/>
      <c r="B407" s="396"/>
      <c r="C407" s="397"/>
      <c r="D407" s="396"/>
      <c r="E407" s="397"/>
      <c r="F407" s="399">
        <f>B407*D407</f>
        <v>0</v>
      </c>
      <c r="G407" s="400"/>
    </row>
    <row r="408" spans="1:7" ht="18" x14ac:dyDescent="0.3">
      <c r="A408" s="13" t="s">
        <v>235</v>
      </c>
      <c r="B408" s="396"/>
      <c r="C408" s="397"/>
      <c r="D408" s="396"/>
      <c r="E408" s="397"/>
      <c r="F408" s="399"/>
      <c r="G408" s="400"/>
    </row>
    <row r="409" spans="1:7" ht="21" customHeight="1" x14ac:dyDescent="0.35">
      <c r="A409" s="9"/>
      <c r="C409" s="153"/>
    </row>
    <row r="410" spans="1:7" ht="18" x14ac:dyDescent="0.35">
      <c r="A410" s="9" t="s">
        <v>143</v>
      </c>
      <c r="B410" s="10">
        <v>244</v>
      </c>
    </row>
    <row r="411" spans="1:7" ht="17.399999999999999" x14ac:dyDescent="0.3">
      <c r="A411" s="8"/>
    </row>
    <row r="412" spans="1:7" ht="18" x14ac:dyDescent="0.3">
      <c r="A412" s="133" t="s">
        <v>84</v>
      </c>
      <c r="B412" s="395" t="s">
        <v>140</v>
      </c>
      <c r="C412" s="395"/>
      <c r="D412" s="395" t="s">
        <v>141</v>
      </c>
      <c r="E412" s="395"/>
      <c r="F412" s="395" t="s">
        <v>148</v>
      </c>
      <c r="G412" s="395"/>
    </row>
    <row r="413" spans="1:7" ht="18" x14ac:dyDescent="0.3">
      <c r="A413" s="133">
        <v>1</v>
      </c>
      <c r="B413" s="396">
        <v>2</v>
      </c>
      <c r="C413" s="397"/>
      <c r="D413" s="396">
        <v>3</v>
      </c>
      <c r="E413" s="397"/>
      <c r="F413" s="396">
        <v>4</v>
      </c>
      <c r="G413" s="397"/>
    </row>
    <row r="414" spans="1:7" ht="18" x14ac:dyDescent="0.3">
      <c r="A414" s="13"/>
      <c r="B414" s="416"/>
      <c r="C414" s="417"/>
      <c r="D414" s="416"/>
      <c r="E414" s="417"/>
      <c r="F414" s="423"/>
      <c r="G414" s="424"/>
    </row>
    <row r="415" spans="1:7" ht="18" x14ac:dyDescent="0.3">
      <c r="A415" s="13" t="s">
        <v>232</v>
      </c>
      <c r="B415" s="416"/>
      <c r="C415" s="417"/>
      <c r="D415" s="416"/>
      <c r="E415" s="417"/>
      <c r="F415" s="399">
        <f t="shared" ref="F415:F421" si="5">B415*D415</f>
        <v>0</v>
      </c>
      <c r="G415" s="400"/>
    </row>
    <row r="416" spans="1:7" ht="18" x14ac:dyDescent="0.3">
      <c r="A416" s="13"/>
      <c r="B416" s="416"/>
      <c r="C416" s="417"/>
      <c r="D416" s="416"/>
      <c r="E416" s="417"/>
      <c r="F416" s="399"/>
      <c r="G416" s="400"/>
    </row>
    <row r="417" spans="1:7" ht="18" x14ac:dyDescent="0.3">
      <c r="A417" s="13" t="s">
        <v>233</v>
      </c>
      <c r="B417" s="416"/>
      <c r="C417" s="417"/>
      <c r="D417" s="416"/>
      <c r="E417" s="417"/>
      <c r="F417" s="399">
        <f t="shared" si="5"/>
        <v>0</v>
      </c>
      <c r="G417" s="400"/>
    </row>
    <row r="418" spans="1:7" ht="18" x14ac:dyDescent="0.3">
      <c r="A418" s="13"/>
      <c r="B418" s="416"/>
      <c r="C418" s="417"/>
      <c r="D418" s="416"/>
      <c r="E418" s="417"/>
      <c r="F418" s="399"/>
      <c r="G418" s="400"/>
    </row>
    <row r="419" spans="1:7" ht="18" x14ac:dyDescent="0.3">
      <c r="A419" s="13" t="s">
        <v>234</v>
      </c>
      <c r="B419" s="416"/>
      <c r="C419" s="417"/>
      <c r="D419" s="416"/>
      <c r="E419" s="417"/>
      <c r="F419" s="399">
        <f t="shared" si="5"/>
        <v>0</v>
      </c>
      <c r="G419" s="400"/>
    </row>
    <row r="420" spans="1:7" ht="18" x14ac:dyDescent="0.3">
      <c r="A420" s="13"/>
      <c r="B420" s="416"/>
      <c r="C420" s="417"/>
      <c r="D420" s="416"/>
      <c r="E420" s="417"/>
      <c r="F420" s="399"/>
      <c r="G420" s="400"/>
    </row>
    <row r="421" spans="1:7" ht="18" x14ac:dyDescent="0.3">
      <c r="A421" s="13" t="s">
        <v>235</v>
      </c>
      <c r="B421" s="416"/>
      <c r="C421" s="417"/>
      <c r="D421" s="416"/>
      <c r="E421" s="417"/>
      <c r="F421" s="399">
        <f t="shared" si="5"/>
        <v>0</v>
      </c>
      <c r="G421" s="400"/>
    </row>
    <row r="422" spans="1:7" ht="18" x14ac:dyDescent="0.3">
      <c r="A422" s="13"/>
      <c r="B422" s="416"/>
      <c r="C422" s="417"/>
      <c r="D422" s="416"/>
      <c r="E422" s="417"/>
      <c r="F422" s="399"/>
      <c r="G422" s="400"/>
    </row>
    <row r="423" spans="1:7" ht="18" x14ac:dyDescent="0.3">
      <c r="A423" s="13" t="s">
        <v>236</v>
      </c>
      <c r="B423" s="416"/>
      <c r="C423" s="417"/>
      <c r="D423" s="416"/>
      <c r="E423" s="417"/>
      <c r="F423" s="399">
        <f>B423*D423</f>
        <v>0</v>
      </c>
      <c r="G423" s="400"/>
    </row>
    <row r="424" spans="1:7" ht="36" x14ac:dyDescent="0.3">
      <c r="A424" s="13" t="s">
        <v>281</v>
      </c>
      <c r="B424" s="416">
        <v>110</v>
      </c>
      <c r="C424" s="417"/>
      <c r="D424" s="416">
        <v>36.363599999999998</v>
      </c>
      <c r="E424" s="417"/>
      <c r="F424" s="399">
        <f>B424*D424</f>
        <v>3999.9959999999996</v>
      </c>
      <c r="G424" s="400"/>
    </row>
    <row r="425" spans="1:7" ht="36" x14ac:dyDescent="0.3">
      <c r="A425" s="13" t="s">
        <v>282</v>
      </c>
      <c r="B425" s="416">
        <v>121</v>
      </c>
      <c r="C425" s="417"/>
      <c r="D425" s="416">
        <v>33.057850000000002</v>
      </c>
      <c r="E425" s="417"/>
      <c r="F425" s="399">
        <f>B425*D425</f>
        <v>3999.9998500000002</v>
      </c>
      <c r="G425" s="400"/>
    </row>
    <row r="426" spans="1:7" ht="31.8" customHeight="1" x14ac:dyDescent="0.3">
      <c r="A426" s="13" t="s">
        <v>237</v>
      </c>
      <c r="B426" s="416"/>
      <c r="C426" s="417"/>
      <c r="D426" s="416"/>
      <c r="E426" s="417"/>
      <c r="F426" s="399">
        <f>F424+F425</f>
        <v>7999.9958499999993</v>
      </c>
      <c r="G426" s="400"/>
    </row>
    <row r="427" spans="1:7" ht="18" x14ac:dyDescent="0.3">
      <c r="A427" s="13"/>
      <c r="B427" s="416"/>
      <c r="C427" s="417"/>
      <c r="D427" s="416"/>
      <c r="E427" s="417"/>
      <c r="F427" s="399"/>
      <c r="G427" s="400"/>
    </row>
    <row r="428" spans="1:7" ht="18" x14ac:dyDescent="0.3">
      <c r="A428" s="13" t="s">
        <v>290</v>
      </c>
      <c r="B428" s="416"/>
      <c r="C428" s="417"/>
      <c r="D428" s="416"/>
      <c r="E428" s="417"/>
      <c r="F428" s="399">
        <f t="shared" ref="F428" si="6">B428*D428</f>
        <v>0</v>
      </c>
      <c r="G428" s="400"/>
    </row>
    <row r="429" spans="1:7" ht="18" x14ac:dyDescent="0.3">
      <c r="A429" s="13"/>
      <c r="B429" s="205"/>
      <c r="C429" s="206"/>
      <c r="D429" s="205"/>
      <c r="E429" s="206"/>
      <c r="F429" s="202"/>
      <c r="G429" s="203"/>
    </row>
    <row r="430" spans="1:7" ht="18" customHeight="1" x14ac:dyDescent="0.3">
      <c r="A430" s="13" t="s">
        <v>238</v>
      </c>
      <c r="B430" s="416"/>
      <c r="C430" s="417"/>
      <c r="D430" s="416"/>
      <c r="E430" s="417"/>
      <c r="F430" s="399">
        <f>B430*D430</f>
        <v>0</v>
      </c>
      <c r="G430" s="400"/>
    </row>
    <row r="431" spans="1:7" ht="18" x14ac:dyDescent="0.3">
      <c r="A431" s="15"/>
      <c r="B431" s="16"/>
      <c r="C431" s="16"/>
      <c r="D431" s="16"/>
      <c r="E431" s="16"/>
      <c r="F431" s="86"/>
      <c r="G431" s="86"/>
    </row>
    <row r="432" spans="1:7" ht="30" customHeight="1" x14ac:dyDescent="0.3">
      <c r="A432" s="437" t="s">
        <v>291</v>
      </c>
      <c r="B432" s="437"/>
      <c r="C432" s="437"/>
      <c r="D432" s="437"/>
      <c r="E432" s="437"/>
      <c r="F432" s="437"/>
      <c r="G432" s="437"/>
    </row>
    <row r="433" spans="1:7" ht="17.399999999999999" x14ac:dyDescent="0.3">
      <c r="A433" s="204"/>
      <c r="B433" s="204"/>
      <c r="C433" s="204"/>
      <c r="D433" s="204"/>
      <c r="E433" s="204"/>
      <c r="F433" s="204"/>
      <c r="G433" s="204"/>
    </row>
    <row r="434" spans="1:7" ht="18" x14ac:dyDescent="0.35">
      <c r="A434" s="9" t="s">
        <v>143</v>
      </c>
      <c r="B434" s="10">
        <v>243</v>
      </c>
    </row>
    <row r="435" spans="1:7" ht="17.399999999999999" x14ac:dyDescent="0.3">
      <c r="A435" s="345"/>
      <c r="B435" s="345"/>
      <c r="C435" s="345"/>
      <c r="D435" s="345"/>
      <c r="E435" s="345"/>
      <c r="F435" s="345"/>
      <c r="G435" s="345"/>
    </row>
    <row r="436" spans="1:7" ht="18" x14ac:dyDescent="0.3">
      <c r="A436" s="344" t="s">
        <v>84</v>
      </c>
      <c r="B436" s="395" t="s">
        <v>140</v>
      </c>
      <c r="C436" s="395"/>
      <c r="D436" s="395" t="s">
        <v>141</v>
      </c>
      <c r="E436" s="395"/>
      <c r="F436" s="395" t="s">
        <v>148</v>
      </c>
      <c r="G436" s="395"/>
    </row>
    <row r="437" spans="1:7" ht="18" x14ac:dyDescent="0.3">
      <c r="A437" s="344">
        <v>1</v>
      </c>
      <c r="B437" s="396">
        <v>2</v>
      </c>
      <c r="C437" s="397"/>
      <c r="D437" s="396">
        <v>3</v>
      </c>
      <c r="E437" s="397"/>
      <c r="F437" s="396">
        <v>4</v>
      </c>
      <c r="G437" s="397"/>
    </row>
    <row r="438" spans="1:7" ht="18" x14ac:dyDescent="0.3">
      <c r="A438" s="13"/>
      <c r="B438" s="416"/>
      <c r="C438" s="417"/>
      <c r="D438" s="416"/>
      <c r="E438" s="417"/>
      <c r="F438" s="423"/>
      <c r="G438" s="424"/>
    </row>
    <row r="439" spans="1:7" ht="18" x14ac:dyDescent="0.3">
      <c r="A439" s="13" t="s">
        <v>292</v>
      </c>
      <c r="B439" s="416"/>
      <c r="C439" s="417"/>
      <c r="D439" s="416"/>
      <c r="E439" s="417"/>
      <c r="F439" s="399">
        <f>B439*D439</f>
        <v>0</v>
      </c>
      <c r="G439" s="400"/>
    </row>
    <row r="440" spans="1:7" ht="17.399999999999999" x14ac:dyDescent="0.3">
      <c r="A440" s="345"/>
      <c r="B440" s="345"/>
      <c r="C440" s="345"/>
      <c r="D440" s="345"/>
      <c r="E440" s="345"/>
      <c r="F440" s="345"/>
      <c r="G440" s="345"/>
    </row>
    <row r="441" spans="1:7" ht="18" x14ac:dyDescent="0.35">
      <c r="A441" s="9" t="s">
        <v>143</v>
      </c>
      <c r="B441" s="10">
        <v>244</v>
      </c>
    </row>
    <row r="442" spans="1:7" ht="17.399999999999999" x14ac:dyDescent="0.3">
      <c r="A442" s="204"/>
      <c r="B442" s="204"/>
      <c r="C442" s="204"/>
      <c r="D442" s="204"/>
      <c r="E442" s="204"/>
      <c r="F442" s="204"/>
      <c r="G442" s="204"/>
    </row>
    <row r="443" spans="1:7" ht="18" x14ac:dyDescent="0.3">
      <c r="A443" s="201" t="s">
        <v>84</v>
      </c>
      <c r="B443" s="395" t="s">
        <v>140</v>
      </c>
      <c r="C443" s="395"/>
      <c r="D443" s="395" t="s">
        <v>141</v>
      </c>
      <c r="E443" s="395"/>
      <c r="F443" s="395" t="s">
        <v>148</v>
      </c>
      <c r="G443" s="395"/>
    </row>
    <row r="444" spans="1:7" ht="18" x14ac:dyDescent="0.3">
      <c r="A444" s="201">
        <v>1</v>
      </c>
      <c r="B444" s="396">
        <v>2</v>
      </c>
      <c r="C444" s="397"/>
      <c r="D444" s="396">
        <v>3</v>
      </c>
      <c r="E444" s="397"/>
      <c r="F444" s="396">
        <v>4</v>
      </c>
      <c r="G444" s="397"/>
    </row>
    <row r="445" spans="1:7" ht="18" x14ac:dyDescent="0.3">
      <c r="A445" s="13"/>
      <c r="B445" s="416"/>
      <c r="C445" s="417"/>
      <c r="D445" s="416"/>
      <c r="E445" s="417"/>
      <c r="F445" s="423"/>
      <c r="G445" s="424"/>
    </row>
    <row r="446" spans="1:7" ht="18" x14ac:dyDescent="0.3">
      <c r="A446" s="13" t="s">
        <v>292</v>
      </c>
      <c r="B446" s="416"/>
      <c r="C446" s="417"/>
      <c r="D446" s="416"/>
      <c r="E446" s="417"/>
      <c r="F446" s="399">
        <f>B446*D446</f>
        <v>0</v>
      </c>
      <c r="G446" s="400"/>
    </row>
    <row r="447" spans="1:7" ht="18" x14ac:dyDescent="0.3">
      <c r="A447" s="15"/>
      <c r="B447" s="16"/>
      <c r="C447" s="16"/>
      <c r="D447" s="16"/>
      <c r="E447" s="16"/>
      <c r="F447" s="86"/>
      <c r="G447" s="86"/>
    </row>
    <row r="448" spans="1:7" ht="33.6" customHeight="1" x14ac:dyDescent="0.3">
      <c r="A448" s="437" t="s">
        <v>346</v>
      </c>
      <c r="B448" s="437"/>
      <c r="C448" s="437"/>
      <c r="D448" s="437"/>
      <c r="E448" s="437"/>
      <c r="F448" s="437"/>
      <c r="G448" s="437"/>
    </row>
    <row r="449" spans="1:7" ht="17.399999999999999" x14ac:dyDescent="0.3">
      <c r="A449" s="312"/>
      <c r="B449" s="312"/>
      <c r="C449" s="312"/>
      <c r="D449" s="312"/>
      <c r="E449" s="312"/>
      <c r="F449" s="312"/>
      <c r="G449" s="312"/>
    </row>
    <row r="450" spans="1:7" ht="18" x14ac:dyDescent="0.35">
      <c r="A450" s="9" t="s">
        <v>143</v>
      </c>
      <c r="B450" s="10">
        <v>244</v>
      </c>
    </row>
    <row r="451" spans="1:7" ht="17.399999999999999" x14ac:dyDescent="0.3">
      <c r="A451" s="312"/>
      <c r="B451" s="312"/>
      <c r="C451" s="312"/>
      <c r="D451" s="312"/>
      <c r="E451" s="312"/>
      <c r="F451" s="312"/>
      <c r="G451" s="312"/>
    </row>
    <row r="452" spans="1:7" ht="18" customHeight="1" x14ac:dyDescent="0.3">
      <c r="A452" s="311" t="s">
        <v>84</v>
      </c>
      <c r="B452" s="395" t="s">
        <v>347</v>
      </c>
      <c r="C452" s="395"/>
      <c r="D452" s="395" t="s">
        <v>348</v>
      </c>
      <c r="E452" s="395"/>
      <c r="F452" s="395" t="s">
        <v>349</v>
      </c>
      <c r="G452" s="395"/>
    </row>
    <row r="453" spans="1:7" ht="18" x14ac:dyDescent="0.3">
      <c r="A453" s="311">
        <v>1</v>
      </c>
      <c r="B453" s="396">
        <v>2</v>
      </c>
      <c r="C453" s="397"/>
      <c r="D453" s="396">
        <v>3</v>
      </c>
      <c r="E453" s="397"/>
      <c r="F453" s="396">
        <v>4</v>
      </c>
      <c r="G453" s="397"/>
    </row>
    <row r="454" spans="1:7" ht="18" x14ac:dyDescent="0.3">
      <c r="A454" s="13"/>
      <c r="B454" s="416"/>
      <c r="C454" s="417"/>
      <c r="D454" s="416"/>
      <c r="E454" s="417"/>
      <c r="F454" s="423"/>
      <c r="G454" s="424"/>
    </row>
    <row r="455" spans="1:7" ht="18" x14ac:dyDescent="0.3">
      <c r="A455" s="13" t="s">
        <v>292</v>
      </c>
      <c r="B455" s="416"/>
      <c r="C455" s="417"/>
      <c r="D455" s="416"/>
      <c r="E455" s="417"/>
      <c r="F455" s="399">
        <f>B455*D455</f>
        <v>0</v>
      </c>
      <c r="G455" s="400"/>
    </row>
    <row r="456" spans="1:7" ht="18" x14ac:dyDescent="0.3">
      <c r="A456" s="15"/>
      <c r="B456" s="16"/>
      <c r="C456" s="16"/>
      <c r="D456" s="16"/>
      <c r="E456" s="16"/>
      <c r="F456" s="86"/>
      <c r="G456" s="86"/>
    </row>
    <row r="457" spans="1:7" ht="17.399999999999999" x14ac:dyDescent="0.3">
      <c r="A457" s="437" t="s">
        <v>323</v>
      </c>
      <c r="B457" s="437"/>
      <c r="C457" s="437"/>
      <c r="D457" s="437"/>
      <c r="E457" s="437"/>
      <c r="F457" s="437"/>
      <c r="G457" s="437"/>
    </row>
    <row r="458" spans="1:7" ht="17.399999999999999" x14ac:dyDescent="0.3">
      <c r="A458" s="248"/>
      <c r="B458" s="248"/>
      <c r="C458" s="248"/>
      <c r="D458" s="248"/>
      <c r="E458" s="248"/>
      <c r="F458" s="248"/>
      <c r="G458" s="248"/>
    </row>
    <row r="459" spans="1:7" ht="18" x14ac:dyDescent="0.35">
      <c r="A459" s="9" t="s">
        <v>143</v>
      </c>
      <c r="B459" s="10">
        <v>613</v>
      </c>
    </row>
    <row r="460" spans="1:7" ht="17.399999999999999" x14ac:dyDescent="0.3">
      <c r="A460" s="248"/>
      <c r="B460" s="248"/>
      <c r="C460" s="248"/>
      <c r="D460" s="248"/>
      <c r="E460" s="248"/>
      <c r="F460" s="248"/>
      <c r="G460" s="248"/>
    </row>
    <row r="461" spans="1:7" ht="18" x14ac:dyDescent="0.3">
      <c r="A461" s="247" t="s">
        <v>84</v>
      </c>
      <c r="B461" s="395" t="s">
        <v>104</v>
      </c>
      <c r="C461" s="395"/>
      <c r="D461" s="395" t="s">
        <v>321</v>
      </c>
      <c r="E461" s="395"/>
      <c r="F461" s="395" t="s">
        <v>322</v>
      </c>
      <c r="G461" s="395"/>
    </row>
    <row r="462" spans="1:7" ht="18" x14ac:dyDescent="0.3">
      <c r="A462" s="247">
        <v>1</v>
      </c>
      <c r="B462" s="396">
        <v>2</v>
      </c>
      <c r="C462" s="397"/>
      <c r="D462" s="396">
        <v>3</v>
      </c>
      <c r="E462" s="397"/>
      <c r="F462" s="396">
        <v>4</v>
      </c>
      <c r="G462" s="397"/>
    </row>
    <row r="463" spans="1:7" ht="18" x14ac:dyDescent="0.3">
      <c r="A463" s="13"/>
      <c r="B463" s="416"/>
      <c r="C463" s="417"/>
      <c r="D463" s="416"/>
      <c r="E463" s="417"/>
      <c r="F463" s="423"/>
      <c r="G463" s="424"/>
    </row>
    <row r="464" spans="1:7" ht="18" x14ac:dyDescent="0.3">
      <c r="A464" s="13" t="s">
        <v>292</v>
      </c>
      <c r="B464" s="416"/>
      <c r="C464" s="417"/>
      <c r="D464" s="416"/>
      <c r="E464" s="417"/>
      <c r="F464" s="399">
        <f>B464*D464</f>
        <v>0</v>
      </c>
      <c r="G464" s="400"/>
    </row>
    <row r="465" spans="1:7" ht="18" x14ac:dyDescent="0.3">
      <c r="A465" s="29"/>
    </row>
    <row r="466" spans="1:7" ht="36" x14ac:dyDescent="0.35">
      <c r="A466" s="29" t="s">
        <v>149</v>
      </c>
      <c r="B466" s="10"/>
      <c r="C466" s="373"/>
      <c r="D466" s="373"/>
      <c r="E466" s="10"/>
      <c r="F466" s="373" t="s">
        <v>266</v>
      </c>
      <c r="G466" s="373"/>
    </row>
    <row r="467" spans="1:7" ht="18" x14ac:dyDescent="0.35">
      <c r="A467" s="29"/>
      <c r="B467" s="10"/>
      <c r="C467" s="380" t="s">
        <v>53</v>
      </c>
      <c r="D467" s="380"/>
      <c r="E467" s="10"/>
      <c r="F467" s="380" t="s">
        <v>54</v>
      </c>
      <c r="G467" s="380"/>
    </row>
    <row r="468" spans="1:7" ht="18" x14ac:dyDescent="0.35">
      <c r="A468" s="29"/>
      <c r="B468" s="10"/>
      <c r="C468" s="130"/>
      <c r="D468" s="130"/>
      <c r="E468" s="10"/>
      <c r="F468" s="130"/>
      <c r="G468" s="130"/>
    </row>
    <row r="469" spans="1:7" ht="54" x14ac:dyDescent="0.35">
      <c r="A469" s="29" t="s">
        <v>150</v>
      </c>
      <c r="B469" s="10"/>
      <c r="C469" s="373"/>
      <c r="D469" s="373"/>
      <c r="E469" s="10"/>
      <c r="F469" s="373" t="s">
        <v>267</v>
      </c>
      <c r="G469" s="373"/>
    </row>
    <row r="470" spans="1:7" ht="18" x14ac:dyDescent="0.35">
      <c r="A470" s="29"/>
      <c r="B470" s="10"/>
      <c r="C470" s="380" t="s">
        <v>53</v>
      </c>
      <c r="D470" s="380"/>
      <c r="E470" s="10"/>
      <c r="F470" s="380" t="s">
        <v>54</v>
      </c>
      <c r="G470" s="380"/>
    </row>
    <row r="471" spans="1:7" ht="18" x14ac:dyDescent="0.35">
      <c r="A471" s="29"/>
      <c r="B471" s="10"/>
      <c r="C471" s="130"/>
      <c r="D471" s="130"/>
      <c r="E471" s="10"/>
      <c r="F471" s="130"/>
      <c r="G471" s="130"/>
    </row>
    <row r="472" spans="1:7" ht="18" x14ac:dyDescent="0.35">
      <c r="A472" s="29" t="s">
        <v>151</v>
      </c>
      <c r="B472" s="10"/>
      <c r="C472" s="373"/>
      <c r="D472" s="373"/>
      <c r="E472" s="10"/>
      <c r="F472" s="373" t="s">
        <v>267</v>
      </c>
      <c r="G472" s="373"/>
    </row>
    <row r="473" spans="1:7" ht="18" x14ac:dyDescent="0.35">
      <c r="A473" s="29"/>
      <c r="B473" s="10"/>
      <c r="C473" s="380" t="s">
        <v>53</v>
      </c>
      <c r="D473" s="380"/>
      <c r="E473" s="10"/>
      <c r="F473" s="380" t="s">
        <v>54</v>
      </c>
      <c r="G473" s="380"/>
    </row>
    <row r="474" spans="1:7" ht="18" x14ac:dyDescent="0.35">
      <c r="A474" s="29" t="s">
        <v>152</v>
      </c>
      <c r="B474" s="10"/>
      <c r="C474" s="10"/>
      <c r="D474" s="10"/>
      <c r="E474" s="10"/>
      <c r="F474" s="10"/>
      <c r="G474" s="10"/>
    </row>
    <row r="475" spans="1:7" ht="18" x14ac:dyDescent="0.35">
      <c r="A475" s="381" t="s">
        <v>44</v>
      </c>
      <c r="B475" s="381"/>
      <c r="C475" s="10"/>
      <c r="D475" s="10"/>
      <c r="E475" s="10"/>
      <c r="F475" s="10"/>
      <c r="G475" s="10"/>
    </row>
  </sheetData>
  <mergeCells count="707">
    <mergeCell ref="B464:C464"/>
    <mergeCell ref="D464:E464"/>
    <mergeCell ref="F464:G464"/>
    <mergeCell ref="A457:G457"/>
    <mergeCell ref="B461:C461"/>
    <mergeCell ref="D461:E461"/>
    <mergeCell ref="F461:G461"/>
    <mergeCell ref="B462:C462"/>
    <mergeCell ref="D462:E462"/>
    <mergeCell ref="F462:G462"/>
    <mergeCell ref="B463:C463"/>
    <mergeCell ref="D463:E463"/>
    <mergeCell ref="F463:G463"/>
    <mergeCell ref="B428:C428"/>
    <mergeCell ref="D428:E428"/>
    <mergeCell ref="F428:G428"/>
    <mergeCell ref="B427:C427"/>
    <mergeCell ref="D427:E427"/>
    <mergeCell ref="F439:G439"/>
    <mergeCell ref="F408:G408"/>
    <mergeCell ref="D187:E187"/>
    <mergeCell ref="F187:G187"/>
    <mergeCell ref="D188:E188"/>
    <mergeCell ref="F188:G188"/>
    <mergeCell ref="D189:E189"/>
    <mergeCell ref="F189:G189"/>
    <mergeCell ref="B430:C430"/>
    <mergeCell ref="D430:E430"/>
    <mergeCell ref="F430:G430"/>
    <mergeCell ref="F427:G427"/>
    <mergeCell ref="B422:C422"/>
    <mergeCell ref="D422:E422"/>
    <mergeCell ref="F422:G422"/>
    <mergeCell ref="B423:C423"/>
    <mergeCell ref="D423:E423"/>
    <mergeCell ref="F423:G423"/>
    <mergeCell ref="B424:C424"/>
    <mergeCell ref="A475:B475"/>
    <mergeCell ref="C470:D470"/>
    <mergeCell ref="F470:G470"/>
    <mergeCell ref="C472:D472"/>
    <mergeCell ref="F472:G472"/>
    <mergeCell ref="C473:D473"/>
    <mergeCell ref="F473:G473"/>
    <mergeCell ref="C466:D466"/>
    <mergeCell ref="F466:G466"/>
    <mergeCell ref="C467:D467"/>
    <mergeCell ref="F467:G467"/>
    <mergeCell ref="C469:D469"/>
    <mergeCell ref="F469:G469"/>
    <mergeCell ref="D424:E424"/>
    <mergeCell ref="F424:G424"/>
    <mergeCell ref="B425:C425"/>
    <mergeCell ref="D425:E425"/>
    <mergeCell ref="F425:G425"/>
    <mergeCell ref="B426:C426"/>
    <mergeCell ref="D426:E426"/>
    <mergeCell ref="F426:G426"/>
    <mergeCell ref="B420:C420"/>
    <mergeCell ref="D420:E420"/>
    <mergeCell ref="F420:G420"/>
    <mergeCell ref="B421:C421"/>
    <mergeCell ref="D421:E421"/>
    <mergeCell ref="F421:G421"/>
    <mergeCell ref="B418:C418"/>
    <mergeCell ref="D418:E418"/>
    <mergeCell ref="F418:G418"/>
    <mergeCell ref="B419:C419"/>
    <mergeCell ref="D419:E419"/>
    <mergeCell ref="F419:G419"/>
    <mergeCell ref="B416:C416"/>
    <mergeCell ref="D416:E416"/>
    <mergeCell ref="F416:G416"/>
    <mergeCell ref="B417:C417"/>
    <mergeCell ref="D417:E417"/>
    <mergeCell ref="F417:G417"/>
    <mergeCell ref="B414:C414"/>
    <mergeCell ref="D414:E414"/>
    <mergeCell ref="F414:G414"/>
    <mergeCell ref="B415:C415"/>
    <mergeCell ref="D415:E415"/>
    <mergeCell ref="F415:G415"/>
    <mergeCell ref="A401:G401"/>
    <mergeCell ref="B412:C412"/>
    <mergeCell ref="D412:E412"/>
    <mergeCell ref="F412:G412"/>
    <mergeCell ref="B413:C413"/>
    <mergeCell ref="D413:E413"/>
    <mergeCell ref="F413:G413"/>
    <mergeCell ref="B406:C406"/>
    <mergeCell ref="D406:E406"/>
    <mergeCell ref="F406:G406"/>
    <mergeCell ref="B407:C407"/>
    <mergeCell ref="D407:E407"/>
    <mergeCell ref="F407:G407"/>
    <mergeCell ref="B408:C408"/>
    <mergeCell ref="D408:E408"/>
    <mergeCell ref="B398:C398"/>
    <mergeCell ref="D398:E398"/>
    <mergeCell ref="F398:G398"/>
    <mergeCell ref="B399:C399"/>
    <mergeCell ref="D399:E399"/>
    <mergeCell ref="F399:G399"/>
    <mergeCell ref="B405:C405"/>
    <mergeCell ref="D405:E405"/>
    <mergeCell ref="F405:G405"/>
    <mergeCell ref="A392:G392"/>
    <mergeCell ref="B396:C396"/>
    <mergeCell ref="D396:E396"/>
    <mergeCell ref="F396:G396"/>
    <mergeCell ref="B397:C397"/>
    <mergeCell ref="D397:E397"/>
    <mergeCell ref="F397:G397"/>
    <mergeCell ref="B389:C389"/>
    <mergeCell ref="D389:E389"/>
    <mergeCell ref="F389:G389"/>
    <mergeCell ref="B390:C390"/>
    <mergeCell ref="D390:E390"/>
    <mergeCell ref="F390:G390"/>
    <mergeCell ref="A383:G383"/>
    <mergeCell ref="B387:C387"/>
    <mergeCell ref="D387:E387"/>
    <mergeCell ref="F387:G387"/>
    <mergeCell ref="B388:C388"/>
    <mergeCell ref="D388:E388"/>
    <mergeCell ref="F388:G388"/>
    <mergeCell ref="B380:C380"/>
    <mergeCell ref="D380:E380"/>
    <mergeCell ref="F380:G380"/>
    <mergeCell ref="B381:C381"/>
    <mergeCell ref="D381:E381"/>
    <mergeCell ref="F381:G381"/>
    <mergeCell ref="B378:C378"/>
    <mergeCell ref="D378:E378"/>
    <mergeCell ref="F378:G378"/>
    <mergeCell ref="B379:C379"/>
    <mergeCell ref="D379:E379"/>
    <mergeCell ref="F379:G379"/>
    <mergeCell ref="A372:G372"/>
    <mergeCell ref="B376:C376"/>
    <mergeCell ref="D376:E376"/>
    <mergeCell ref="F376:G376"/>
    <mergeCell ref="B377:C377"/>
    <mergeCell ref="D377:E377"/>
    <mergeCell ref="F377:G377"/>
    <mergeCell ref="A369:B369"/>
    <mergeCell ref="C369:D369"/>
    <mergeCell ref="E369:G369"/>
    <mergeCell ref="A370:B370"/>
    <mergeCell ref="C370:D370"/>
    <mergeCell ref="E370:G370"/>
    <mergeCell ref="A363:G363"/>
    <mergeCell ref="A367:B367"/>
    <mergeCell ref="C367:D367"/>
    <mergeCell ref="E367:G367"/>
    <mergeCell ref="A368:B368"/>
    <mergeCell ref="C368:D368"/>
    <mergeCell ref="E368:G368"/>
    <mergeCell ref="A360:C360"/>
    <mergeCell ref="D360:E360"/>
    <mergeCell ref="F360:G360"/>
    <mergeCell ref="A361:C361"/>
    <mergeCell ref="D361:E361"/>
    <mergeCell ref="F361:G361"/>
    <mergeCell ref="A359:C359"/>
    <mergeCell ref="D359:E359"/>
    <mergeCell ref="F359:G359"/>
    <mergeCell ref="A357:C357"/>
    <mergeCell ref="D357:E357"/>
    <mergeCell ref="F357:G357"/>
    <mergeCell ref="A358:C358"/>
    <mergeCell ref="D358:E358"/>
    <mergeCell ref="F358:G358"/>
    <mergeCell ref="A353:C353"/>
    <mergeCell ref="D353:E353"/>
    <mergeCell ref="F353:G353"/>
    <mergeCell ref="A343:C343"/>
    <mergeCell ref="D343:E343"/>
    <mergeCell ref="F343:G343"/>
    <mergeCell ref="A352:C352"/>
    <mergeCell ref="D352:E352"/>
    <mergeCell ref="F352:G352"/>
    <mergeCell ref="A341:C341"/>
    <mergeCell ref="D341:E341"/>
    <mergeCell ref="F341:G341"/>
    <mergeCell ref="A342:C342"/>
    <mergeCell ref="D342:E342"/>
    <mergeCell ref="F342:G342"/>
    <mergeCell ref="A346:G346"/>
    <mergeCell ref="A350:C350"/>
    <mergeCell ref="D350:E350"/>
    <mergeCell ref="F350:G350"/>
    <mergeCell ref="A351:C351"/>
    <mergeCell ref="D351:E351"/>
    <mergeCell ref="F351:G351"/>
    <mergeCell ref="A344:C344"/>
    <mergeCell ref="D344:E344"/>
    <mergeCell ref="F344:G344"/>
    <mergeCell ref="A336:C336"/>
    <mergeCell ref="D336:E336"/>
    <mergeCell ref="F336:G336"/>
    <mergeCell ref="A340:C340"/>
    <mergeCell ref="D340:E340"/>
    <mergeCell ref="F340:G340"/>
    <mergeCell ref="A334:C334"/>
    <mergeCell ref="D334:E334"/>
    <mergeCell ref="F334:G334"/>
    <mergeCell ref="A335:C335"/>
    <mergeCell ref="D335:E335"/>
    <mergeCell ref="F335:G335"/>
    <mergeCell ref="B327:C327"/>
    <mergeCell ref="D327:E327"/>
    <mergeCell ref="F327:G327"/>
    <mergeCell ref="A329:G329"/>
    <mergeCell ref="A333:C333"/>
    <mergeCell ref="D333:E333"/>
    <mergeCell ref="F333:G333"/>
    <mergeCell ref="B325:C325"/>
    <mergeCell ref="D325:E325"/>
    <mergeCell ref="F325:G325"/>
    <mergeCell ref="B326:C326"/>
    <mergeCell ref="D326:E326"/>
    <mergeCell ref="F326:G326"/>
    <mergeCell ref="B318:C318"/>
    <mergeCell ref="D318:E318"/>
    <mergeCell ref="F318:G318"/>
    <mergeCell ref="A320:G320"/>
    <mergeCell ref="B324:C324"/>
    <mergeCell ref="D324:E324"/>
    <mergeCell ref="F324:G324"/>
    <mergeCell ref="B314:C314"/>
    <mergeCell ref="D314:E314"/>
    <mergeCell ref="F314:G314"/>
    <mergeCell ref="B315:C315"/>
    <mergeCell ref="D315:E315"/>
    <mergeCell ref="F315:G315"/>
    <mergeCell ref="B316:C316"/>
    <mergeCell ref="D316:E316"/>
    <mergeCell ref="F316:G316"/>
    <mergeCell ref="B317:C317"/>
    <mergeCell ref="D317:E317"/>
    <mergeCell ref="F317:G317"/>
    <mergeCell ref="B312:C312"/>
    <mergeCell ref="D312:E312"/>
    <mergeCell ref="F312:G312"/>
    <mergeCell ref="B313:C313"/>
    <mergeCell ref="D313:E313"/>
    <mergeCell ref="F313:G313"/>
    <mergeCell ref="A306:G306"/>
    <mergeCell ref="B310:C310"/>
    <mergeCell ref="D310:E310"/>
    <mergeCell ref="F310:G310"/>
    <mergeCell ref="B311:C311"/>
    <mergeCell ref="D311:E311"/>
    <mergeCell ref="F311:G311"/>
    <mergeCell ref="B303:C303"/>
    <mergeCell ref="D303:E303"/>
    <mergeCell ref="F303:G303"/>
    <mergeCell ref="B304:C304"/>
    <mergeCell ref="D304:E304"/>
    <mergeCell ref="F304:G304"/>
    <mergeCell ref="A297:G297"/>
    <mergeCell ref="B301:C301"/>
    <mergeCell ref="D301:E301"/>
    <mergeCell ref="F301:G301"/>
    <mergeCell ref="B302:C302"/>
    <mergeCell ref="D302:E302"/>
    <mergeCell ref="F302:G302"/>
    <mergeCell ref="B294:C294"/>
    <mergeCell ref="D294:E294"/>
    <mergeCell ref="F294:G294"/>
    <mergeCell ref="B295:C295"/>
    <mergeCell ref="D295:E295"/>
    <mergeCell ref="F295:G295"/>
    <mergeCell ref="B292:C292"/>
    <mergeCell ref="D292:E292"/>
    <mergeCell ref="F292:G292"/>
    <mergeCell ref="B293:C293"/>
    <mergeCell ref="D293:E293"/>
    <mergeCell ref="F293:G293"/>
    <mergeCell ref="B285:C285"/>
    <mergeCell ref="D285:E285"/>
    <mergeCell ref="F285:G285"/>
    <mergeCell ref="A287:G287"/>
    <mergeCell ref="B291:C291"/>
    <mergeCell ref="D291:E291"/>
    <mergeCell ref="F291:G291"/>
    <mergeCell ref="B283:C283"/>
    <mergeCell ref="D283:E283"/>
    <mergeCell ref="F283:G283"/>
    <mergeCell ref="B284:C284"/>
    <mergeCell ref="D284:E284"/>
    <mergeCell ref="F284:G284"/>
    <mergeCell ref="B275:C275"/>
    <mergeCell ref="D275:E275"/>
    <mergeCell ref="F275:G275"/>
    <mergeCell ref="A277:G277"/>
    <mergeCell ref="A278:G278"/>
    <mergeCell ref="B282:C282"/>
    <mergeCell ref="D282:E282"/>
    <mergeCell ref="F282:G282"/>
    <mergeCell ref="B273:C273"/>
    <mergeCell ref="D273:E273"/>
    <mergeCell ref="F273:G273"/>
    <mergeCell ref="B274:C274"/>
    <mergeCell ref="D274:E274"/>
    <mergeCell ref="F274:G274"/>
    <mergeCell ref="B271:C271"/>
    <mergeCell ref="D271:E271"/>
    <mergeCell ref="F271:G271"/>
    <mergeCell ref="B272:C272"/>
    <mergeCell ref="D272:E272"/>
    <mergeCell ref="F272:G272"/>
    <mergeCell ref="B269:C269"/>
    <mergeCell ref="D269:E269"/>
    <mergeCell ref="F269:G269"/>
    <mergeCell ref="B270:C270"/>
    <mergeCell ref="D270:E270"/>
    <mergeCell ref="F270:G270"/>
    <mergeCell ref="B267:C267"/>
    <mergeCell ref="D267:E267"/>
    <mergeCell ref="F267:G267"/>
    <mergeCell ref="B268:C268"/>
    <mergeCell ref="D268:E268"/>
    <mergeCell ref="F268:G268"/>
    <mergeCell ref="B265:C265"/>
    <mergeCell ref="D265:E265"/>
    <mergeCell ref="F265:G265"/>
    <mergeCell ref="B266:C266"/>
    <mergeCell ref="D266:E266"/>
    <mergeCell ref="F266:G266"/>
    <mergeCell ref="A254:G254"/>
    <mergeCell ref="B263:C263"/>
    <mergeCell ref="D263:E263"/>
    <mergeCell ref="F263:G263"/>
    <mergeCell ref="B264:C264"/>
    <mergeCell ref="D264:E264"/>
    <mergeCell ref="F264:G264"/>
    <mergeCell ref="B256:C256"/>
    <mergeCell ref="D256:E256"/>
    <mergeCell ref="F256:G256"/>
    <mergeCell ref="B257:C257"/>
    <mergeCell ref="D257:E257"/>
    <mergeCell ref="F257:G257"/>
    <mergeCell ref="B258:C258"/>
    <mergeCell ref="D258:E258"/>
    <mergeCell ref="F258:G258"/>
    <mergeCell ref="B259:C259"/>
    <mergeCell ref="D259:E259"/>
    <mergeCell ref="F259:G259"/>
    <mergeCell ref="B260:C260"/>
    <mergeCell ref="D260:E260"/>
    <mergeCell ref="F260:G260"/>
    <mergeCell ref="B251:C251"/>
    <mergeCell ref="D251:E251"/>
    <mergeCell ref="F251:G251"/>
    <mergeCell ref="B252:C252"/>
    <mergeCell ref="D252:E252"/>
    <mergeCell ref="F252:G252"/>
    <mergeCell ref="B249:C249"/>
    <mergeCell ref="D249:E249"/>
    <mergeCell ref="F249:G249"/>
    <mergeCell ref="B250:C250"/>
    <mergeCell ref="D250:E250"/>
    <mergeCell ref="F250:G250"/>
    <mergeCell ref="B244:C244"/>
    <mergeCell ref="D244:E244"/>
    <mergeCell ref="F244:G244"/>
    <mergeCell ref="B245:C245"/>
    <mergeCell ref="D245:E245"/>
    <mergeCell ref="F245:G245"/>
    <mergeCell ref="B242:C242"/>
    <mergeCell ref="D242:E242"/>
    <mergeCell ref="F242:G242"/>
    <mergeCell ref="B243:C243"/>
    <mergeCell ref="D243:E243"/>
    <mergeCell ref="F243:G243"/>
    <mergeCell ref="B237:C237"/>
    <mergeCell ref="D237:E237"/>
    <mergeCell ref="F237:G237"/>
    <mergeCell ref="B238:C238"/>
    <mergeCell ref="D238:E238"/>
    <mergeCell ref="F238:G238"/>
    <mergeCell ref="A231:G231"/>
    <mergeCell ref="B235:C235"/>
    <mergeCell ref="D235:E235"/>
    <mergeCell ref="F235:G235"/>
    <mergeCell ref="B236:C236"/>
    <mergeCell ref="D236:E236"/>
    <mergeCell ref="F236:G236"/>
    <mergeCell ref="B228:C228"/>
    <mergeCell ref="D228:E228"/>
    <mergeCell ref="F228:G228"/>
    <mergeCell ref="B229:C229"/>
    <mergeCell ref="D229:E229"/>
    <mergeCell ref="F229:G229"/>
    <mergeCell ref="B226:C226"/>
    <mergeCell ref="D226:E226"/>
    <mergeCell ref="F226:G226"/>
    <mergeCell ref="B227:C227"/>
    <mergeCell ref="D227:E227"/>
    <mergeCell ref="F227:G227"/>
    <mergeCell ref="B221:C221"/>
    <mergeCell ref="D221:E221"/>
    <mergeCell ref="F221:G221"/>
    <mergeCell ref="B222:C222"/>
    <mergeCell ref="D222:E222"/>
    <mergeCell ref="F222:G222"/>
    <mergeCell ref="B219:C219"/>
    <mergeCell ref="D219:E219"/>
    <mergeCell ref="F219:G219"/>
    <mergeCell ref="B220:C220"/>
    <mergeCell ref="D220:E220"/>
    <mergeCell ref="F220:G220"/>
    <mergeCell ref="D215:E215"/>
    <mergeCell ref="F215:G215"/>
    <mergeCell ref="A209:G209"/>
    <mergeCell ref="B212:C212"/>
    <mergeCell ref="D212:E212"/>
    <mergeCell ref="F212:G212"/>
    <mergeCell ref="B213:C213"/>
    <mergeCell ref="D213:E213"/>
    <mergeCell ref="F213:G213"/>
    <mergeCell ref="B215:C215"/>
    <mergeCell ref="A191:G191"/>
    <mergeCell ref="B198:C198"/>
    <mergeCell ref="D198:E198"/>
    <mergeCell ref="F198:G198"/>
    <mergeCell ref="B199:C199"/>
    <mergeCell ref="D199:E199"/>
    <mergeCell ref="F199:G199"/>
    <mergeCell ref="B195:C195"/>
    <mergeCell ref="D195:E195"/>
    <mergeCell ref="F195:G195"/>
    <mergeCell ref="B194:C194"/>
    <mergeCell ref="D194:E194"/>
    <mergeCell ref="F194:G194"/>
    <mergeCell ref="B193:C193"/>
    <mergeCell ref="D193:E193"/>
    <mergeCell ref="F193:G193"/>
    <mergeCell ref="D181:E181"/>
    <mergeCell ref="F181:G181"/>
    <mergeCell ref="D182:E182"/>
    <mergeCell ref="F182:G182"/>
    <mergeCell ref="D183:E183"/>
    <mergeCell ref="F183:G183"/>
    <mergeCell ref="B176:C176"/>
    <mergeCell ref="D176:E176"/>
    <mergeCell ref="F176:G176"/>
    <mergeCell ref="B177:C177"/>
    <mergeCell ref="D177:E177"/>
    <mergeCell ref="F177:G177"/>
    <mergeCell ref="C169:D169"/>
    <mergeCell ref="F169:G169"/>
    <mergeCell ref="A171:G171"/>
    <mergeCell ref="B175:C175"/>
    <mergeCell ref="D175:E175"/>
    <mergeCell ref="F175:G175"/>
    <mergeCell ref="C166:D166"/>
    <mergeCell ref="F166:G166"/>
    <mergeCell ref="C167:D167"/>
    <mergeCell ref="F167:G167"/>
    <mergeCell ref="C168:D168"/>
    <mergeCell ref="F168:G168"/>
    <mergeCell ref="A156:G156"/>
    <mergeCell ref="C160:D160"/>
    <mergeCell ref="F160:G160"/>
    <mergeCell ref="C161:D161"/>
    <mergeCell ref="F161:G161"/>
    <mergeCell ref="C162:D162"/>
    <mergeCell ref="F162:G162"/>
    <mergeCell ref="A148:G148"/>
    <mergeCell ref="C152:D152"/>
    <mergeCell ref="F152:G152"/>
    <mergeCell ref="C153:D153"/>
    <mergeCell ref="F153:G153"/>
    <mergeCell ref="C154:D154"/>
    <mergeCell ref="F154:G154"/>
    <mergeCell ref="A145:B145"/>
    <mergeCell ref="D145:E145"/>
    <mergeCell ref="F145:G145"/>
    <mergeCell ref="A146:B146"/>
    <mergeCell ref="D146:E146"/>
    <mergeCell ref="F146:G146"/>
    <mergeCell ref="C137:E137"/>
    <mergeCell ref="F137:G137"/>
    <mergeCell ref="C138:E138"/>
    <mergeCell ref="F138:G138"/>
    <mergeCell ref="A140:G140"/>
    <mergeCell ref="A144:B144"/>
    <mergeCell ref="D144:E144"/>
    <mergeCell ref="F144:G144"/>
    <mergeCell ref="C129:D129"/>
    <mergeCell ref="F129:G129"/>
    <mergeCell ref="C130:D130"/>
    <mergeCell ref="F130:G130"/>
    <mergeCell ref="A132:G132"/>
    <mergeCell ref="C136:E136"/>
    <mergeCell ref="F136:G136"/>
    <mergeCell ref="B122:C122"/>
    <mergeCell ref="D122:E122"/>
    <mergeCell ref="F122:G122"/>
    <mergeCell ref="A124:G124"/>
    <mergeCell ref="C128:D128"/>
    <mergeCell ref="F128:G128"/>
    <mergeCell ref="D110:F110"/>
    <mergeCell ref="A116:G116"/>
    <mergeCell ref="B120:C120"/>
    <mergeCell ref="D120:E120"/>
    <mergeCell ref="F120:G120"/>
    <mergeCell ref="B121:C121"/>
    <mergeCell ref="D121:E121"/>
    <mergeCell ref="F121:G121"/>
    <mergeCell ref="B94:C94"/>
    <mergeCell ref="D94:E94"/>
    <mergeCell ref="F94:G94"/>
    <mergeCell ref="A103:G103"/>
    <mergeCell ref="A105:G105"/>
    <mergeCell ref="A109:A111"/>
    <mergeCell ref="B109:B111"/>
    <mergeCell ref="C109:F109"/>
    <mergeCell ref="G109:G111"/>
    <mergeCell ref="C110:C111"/>
    <mergeCell ref="A96:G96"/>
    <mergeCell ref="B99:C99"/>
    <mergeCell ref="B100:C100"/>
    <mergeCell ref="B98:C98"/>
    <mergeCell ref="B92:C92"/>
    <mergeCell ref="D92:E92"/>
    <mergeCell ref="F92:G92"/>
    <mergeCell ref="B93:C93"/>
    <mergeCell ref="D93:E93"/>
    <mergeCell ref="F93:G93"/>
    <mergeCell ref="A86:G86"/>
    <mergeCell ref="B90:C90"/>
    <mergeCell ref="D90:E90"/>
    <mergeCell ref="F90:G90"/>
    <mergeCell ref="B91:C91"/>
    <mergeCell ref="D91:E91"/>
    <mergeCell ref="F91:G91"/>
    <mergeCell ref="B83:C83"/>
    <mergeCell ref="D83:E83"/>
    <mergeCell ref="F83:G83"/>
    <mergeCell ref="B84:C84"/>
    <mergeCell ref="D84:E84"/>
    <mergeCell ref="F84:G84"/>
    <mergeCell ref="B78:C78"/>
    <mergeCell ref="D78:E78"/>
    <mergeCell ref="F78:G78"/>
    <mergeCell ref="B82:C82"/>
    <mergeCell ref="D82:E82"/>
    <mergeCell ref="F82:G82"/>
    <mergeCell ref="A72:G72"/>
    <mergeCell ref="B76:C76"/>
    <mergeCell ref="D76:E76"/>
    <mergeCell ref="F76:G76"/>
    <mergeCell ref="B77:C77"/>
    <mergeCell ref="D77:E77"/>
    <mergeCell ref="F77:G77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B46:C46"/>
    <mergeCell ref="D46:E46"/>
    <mergeCell ref="F46:G46"/>
    <mergeCell ref="B47:C47"/>
    <mergeCell ref="D47:E47"/>
    <mergeCell ref="F47:G47"/>
    <mergeCell ref="A34:G34"/>
    <mergeCell ref="A38:C38"/>
    <mergeCell ref="D38:G38"/>
    <mergeCell ref="A39:C39"/>
    <mergeCell ref="D39:G39"/>
    <mergeCell ref="A40:C40"/>
    <mergeCell ref="D40:G40"/>
    <mergeCell ref="B24:C24"/>
    <mergeCell ref="D24:E24"/>
    <mergeCell ref="F24:G24"/>
    <mergeCell ref="B25:C25"/>
    <mergeCell ref="D25:E25"/>
    <mergeCell ref="F25:G25"/>
    <mergeCell ref="B19:C19"/>
    <mergeCell ref="D19:E19"/>
    <mergeCell ref="A42:G42"/>
    <mergeCell ref="B31:C31"/>
    <mergeCell ref="D31:E31"/>
    <mergeCell ref="F31:G31"/>
    <mergeCell ref="B32:C32"/>
    <mergeCell ref="D32:E32"/>
    <mergeCell ref="F32:G32"/>
    <mergeCell ref="B26:C26"/>
    <mergeCell ref="D26:E26"/>
    <mergeCell ref="F26:G26"/>
    <mergeCell ref="B30:C30"/>
    <mergeCell ref="D30:E30"/>
    <mergeCell ref="F30:G30"/>
    <mergeCell ref="F19:G19"/>
    <mergeCell ref="B20:C20"/>
    <mergeCell ref="D20:E20"/>
    <mergeCell ref="F20:G20"/>
    <mergeCell ref="E1:G1"/>
    <mergeCell ref="A2:G2"/>
    <mergeCell ref="A4:G4"/>
    <mergeCell ref="A5:G5"/>
    <mergeCell ref="B9:C9"/>
    <mergeCell ref="D9:E9"/>
    <mergeCell ref="F9:G9"/>
    <mergeCell ref="B12:C12"/>
    <mergeCell ref="D12:E12"/>
    <mergeCell ref="F12:G12"/>
    <mergeCell ref="B10:C10"/>
    <mergeCell ref="D10:E10"/>
    <mergeCell ref="F10:G10"/>
    <mergeCell ref="B11:C11"/>
    <mergeCell ref="D11:E11"/>
    <mergeCell ref="F11:G11"/>
    <mergeCell ref="A14:G14"/>
    <mergeCell ref="B18:C18"/>
    <mergeCell ref="D18:E18"/>
    <mergeCell ref="F18:G18"/>
    <mergeCell ref="B446:C446"/>
    <mergeCell ref="D446:E446"/>
    <mergeCell ref="F446:G446"/>
    <mergeCell ref="A432:G432"/>
    <mergeCell ref="B443:C443"/>
    <mergeCell ref="D443:E443"/>
    <mergeCell ref="F443:G443"/>
    <mergeCell ref="B444:C444"/>
    <mergeCell ref="D444:E444"/>
    <mergeCell ref="F444:G444"/>
    <mergeCell ref="B445:C445"/>
    <mergeCell ref="D445:E445"/>
    <mergeCell ref="F445:G445"/>
    <mergeCell ref="B436:C436"/>
    <mergeCell ref="D436:E436"/>
    <mergeCell ref="F436:G436"/>
    <mergeCell ref="B437:C437"/>
    <mergeCell ref="D437:E437"/>
    <mergeCell ref="F437:G437"/>
    <mergeCell ref="B438:C438"/>
    <mergeCell ref="D438:E438"/>
    <mergeCell ref="F438:G438"/>
    <mergeCell ref="B439:C439"/>
    <mergeCell ref="D439:E439"/>
    <mergeCell ref="B200:C200"/>
    <mergeCell ref="D200:E200"/>
    <mergeCell ref="F200:G200"/>
    <mergeCell ref="B201:C201"/>
    <mergeCell ref="D201:E201"/>
    <mergeCell ref="F201:G201"/>
    <mergeCell ref="B214:C214"/>
    <mergeCell ref="D214:E214"/>
    <mergeCell ref="F214:G214"/>
    <mergeCell ref="B204:C204"/>
    <mergeCell ref="D204:E204"/>
    <mergeCell ref="F204:G204"/>
    <mergeCell ref="B205:C205"/>
    <mergeCell ref="D205:E205"/>
    <mergeCell ref="F205:G205"/>
    <mergeCell ref="B206:C206"/>
    <mergeCell ref="D206:E206"/>
    <mergeCell ref="F206:G206"/>
    <mergeCell ref="B207:C207"/>
    <mergeCell ref="D207:E207"/>
    <mergeCell ref="F207:G207"/>
    <mergeCell ref="B455:C455"/>
    <mergeCell ref="D455:E455"/>
    <mergeCell ref="F455:G455"/>
    <mergeCell ref="A448:G448"/>
    <mergeCell ref="B452:C452"/>
    <mergeCell ref="D452:E452"/>
    <mergeCell ref="F452:G452"/>
    <mergeCell ref="B453:C453"/>
    <mergeCell ref="D453:E453"/>
    <mergeCell ref="F453:G453"/>
    <mergeCell ref="B454:C454"/>
    <mergeCell ref="D454:E454"/>
    <mergeCell ref="F454:G454"/>
  </mergeCells>
  <pageMargins left="1.3779527559055118" right="0.39370078740157483" top="0.98425196850393704" bottom="0.78740157480314965" header="0.31496062992125984" footer="0.31496062992125984"/>
  <pageSetup paperSize="9" scale="60" orientation="portrait" r:id="rId1"/>
  <rowBreaks count="10" manualBreakCount="10">
    <brk id="40" max="6" man="1"/>
    <brk id="79" max="16383" man="1"/>
    <brk id="123" max="16383" man="1"/>
    <brk id="155" max="16383" man="1"/>
    <brk id="189" max="16383" man="1"/>
    <brk id="230" max="16383" man="1"/>
    <brk id="279" max="16383" man="1"/>
    <brk id="321" max="16383" man="1"/>
    <brk id="367" max="16383" man="1"/>
    <brk id="432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85"/>
  <sheetViews>
    <sheetView zoomScaleNormal="100" workbookViewId="0">
      <selection activeCell="I479" sqref="I479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7" width="16.44140625" style="7" customWidth="1"/>
    <col min="8" max="9" width="8.88671875" style="7" customWidth="1"/>
    <col min="10" max="16384" width="8.88671875" style="7"/>
  </cols>
  <sheetData>
    <row r="1" spans="1:7" ht="18" x14ac:dyDescent="0.3">
      <c r="A1" s="6"/>
      <c r="E1" s="401"/>
      <c r="F1" s="401"/>
      <c r="G1" s="401"/>
    </row>
    <row r="2" spans="1:7" ht="40.049999999999997" customHeight="1" x14ac:dyDescent="0.3">
      <c r="A2" s="402" t="s">
        <v>331</v>
      </c>
      <c r="B2" s="402"/>
      <c r="C2" s="402"/>
      <c r="D2" s="402"/>
      <c r="E2" s="402"/>
      <c r="F2" s="402"/>
      <c r="G2" s="402"/>
    </row>
    <row r="3" spans="1:7" ht="17.55" x14ac:dyDescent="0.3">
      <c r="A3" s="152"/>
      <c r="B3" s="152"/>
      <c r="C3" s="152"/>
      <c r="D3" s="152"/>
      <c r="E3" s="152"/>
      <c r="F3" s="152"/>
      <c r="G3" s="152"/>
    </row>
    <row r="4" spans="1:7" ht="35.549999999999997" customHeight="1" x14ac:dyDescent="0.3">
      <c r="A4" s="402" t="s">
        <v>338</v>
      </c>
      <c r="B4" s="402"/>
      <c r="C4" s="402"/>
      <c r="D4" s="402"/>
      <c r="E4" s="402"/>
      <c r="F4" s="402"/>
      <c r="G4" s="402"/>
    </row>
    <row r="5" spans="1:7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7" ht="17.55" x14ac:dyDescent="0.3">
      <c r="A6" s="143"/>
    </row>
    <row r="7" spans="1:7" ht="18" x14ac:dyDescent="0.35">
      <c r="A7" s="9" t="s">
        <v>250</v>
      </c>
      <c r="B7" s="10">
        <v>120</v>
      </c>
    </row>
    <row r="8" spans="1:7" ht="15" x14ac:dyDescent="0.3">
      <c r="A8" s="11"/>
    </row>
    <row r="9" spans="1:7" ht="79.8" customHeight="1" x14ac:dyDescent="0.3">
      <c r="A9" s="145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</row>
    <row r="10" spans="1:7" ht="18" x14ac:dyDescent="0.3">
      <c r="A10" s="145">
        <v>1</v>
      </c>
      <c r="B10" s="395">
        <v>2</v>
      </c>
      <c r="C10" s="395"/>
      <c r="D10" s="395">
        <v>3</v>
      </c>
      <c r="E10" s="395"/>
      <c r="F10" s="395">
        <v>4</v>
      </c>
      <c r="G10" s="395"/>
    </row>
    <row r="11" spans="1:7" ht="36" x14ac:dyDescent="0.3">
      <c r="A11" s="13" t="s">
        <v>167</v>
      </c>
      <c r="B11" s="395"/>
      <c r="C11" s="395"/>
      <c r="D11" s="395"/>
      <c r="E11" s="395"/>
      <c r="F11" s="398">
        <f>B11*D11</f>
        <v>0</v>
      </c>
      <c r="G11" s="398"/>
    </row>
    <row r="12" spans="1:7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7" ht="17.399999999999999" x14ac:dyDescent="0.3">
      <c r="A13" s="143"/>
    </row>
    <row r="14" spans="1:7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7" ht="17.399999999999999" x14ac:dyDescent="0.3">
      <c r="A15" s="152"/>
      <c r="B15" s="152"/>
      <c r="C15" s="152"/>
      <c r="D15" s="152"/>
      <c r="E15" s="152"/>
      <c r="F15" s="152"/>
      <c r="G15" s="152"/>
    </row>
    <row r="16" spans="1:7" ht="18" x14ac:dyDescent="0.35">
      <c r="A16" s="9" t="s">
        <v>250</v>
      </c>
      <c r="B16" s="10">
        <v>130</v>
      </c>
    </row>
    <row r="17" spans="1:7" ht="15" x14ac:dyDescent="0.3">
      <c r="A17" s="11"/>
    </row>
    <row r="18" spans="1:7" ht="55.95" customHeight="1" x14ac:dyDescent="0.3">
      <c r="A18" s="145" t="s">
        <v>84</v>
      </c>
      <c r="B18" s="395" t="s">
        <v>170</v>
      </c>
      <c r="C18" s="395"/>
      <c r="D18" s="395" t="s">
        <v>171</v>
      </c>
      <c r="E18" s="395"/>
      <c r="F18" s="395" t="s">
        <v>262</v>
      </c>
      <c r="G18" s="395"/>
    </row>
    <row r="19" spans="1:7" ht="18" x14ac:dyDescent="0.3">
      <c r="A19" s="145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7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v>4875751.95</v>
      </c>
      <c r="G20" s="398"/>
    </row>
    <row r="21" spans="1:7" ht="17.399999999999999" x14ac:dyDescent="0.3">
      <c r="A21" s="143"/>
    </row>
    <row r="22" spans="1:7" ht="18" x14ac:dyDescent="0.35">
      <c r="A22" s="9" t="s">
        <v>250</v>
      </c>
      <c r="B22" s="10">
        <v>130</v>
      </c>
    </row>
    <row r="23" spans="1:7" ht="15" x14ac:dyDescent="0.3">
      <c r="A23" s="11"/>
    </row>
    <row r="24" spans="1:7" ht="41.4" customHeight="1" x14ac:dyDescent="0.3">
      <c r="A24" s="145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7" ht="18" x14ac:dyDescent="0.3">
      <c r="A25" s="145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7" ht="72" x14ac:dyDescent="0.3">
      <c r="A26" s="13" t="s">
        <v>162</v>
      </c>
      <c r="B26" s="395"/>
      <c r="C26" s="395"/>
      <c r="D26" s="395"/>
      <c r="E26" s="395"/>
      <c r="F26" s="398">
        <f>B26*D26</f>
        <v>0</v>
      </c>
      <c r="G26" s="398"/>
    </row>
    <row r="27" spans="1:7" ht="17.399999999999999" x14ac:dyDescent="0.3">
      <c r="A27" s="143"/>
    </row>
    <row r="28" spans="1:7" ht="18" x14ac:dyDescent="0.35">
      <c r="A28" s="9" t="s">
        <v>250</v>
      </c>
      <c r="B28" s="10">
        <v>150</v>
      </c>
    </row>
    <row r="29" spans="1:7" ht="15" x14ac:dyDescent="0.3">
      <c r="A29" s="11"/>
    </row>
    <row r="30" spans="1:7" ht="42.6" customHeight="1" x14ac:dyDescent="0.3">
      <c r="A30" s="145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7" ht="18" x14ac:dyDescent="0.3">
      <c r="A31" s="145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7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v>0</v>
      </c>
      <c r="G32" s="398"/>
    </row>
    <row r="33" spans="1:7" ht="17.399999999999999" x14ac:dyDescent="0.3">
      <c r="A33" s="143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143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v>0</v>
      </c>
      <c r="E40" s="407"/>
      <c r="F40" s="407"/>
      <c r="G40" s="400"/>
    </row>
    <row r="41" spans="1:7" ht="17.399999999999999" x14ac:dyDescent="0.3">
      <c r="A41" s="143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152"/>
      <c r="B43" s="152"/>
      <c r="C43" s="152"/>
      <c r="D43" s="152"/>
      <c r="E43" s="152"/>
      <c r="F43" s="152"/>
      <c r="G43" s="152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145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145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v>0</v>
      </c>
      <c r="G48" s="398"/>
    </row>
    <row r="49" spans="1:7" ht="17.399999999999999" x14ac:dyDescent="0.3">
      <c r="A49" s="143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143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145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145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v>0</v>
      </c>
      <c r="G56" s="398"/>
    </row>
    <row r="57" spans="1:7" ht="17.399999999999999" x14ac:dyDescent="0.3">
      <c r="A57" s="143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143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145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145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v>0</v>
      </c>
      <c r="G64" s="398"/>
    </row>
    <row r="65" spans="1:7" ht="17.399999999999999" x14ac:dyDescent="0.3">
      <c r="A65" s="143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145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145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v>0</v>
      </c>
      <c r="G70" s="398"/>
    </row>
    <row r="71" spans="1:7" ht="18" x14ac:dyDescent="0.3">
      <c r="A71" s="15"/>
      <c r="B71" s="19"/>
      <c r="C71" s="19"/>
      <c r="D71" s="19"/>
      <c r="E71" s="19"/>
      <c r="F71" s="19"/>
      <c r="G71" s="19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38.4" customHeight="1" x14ac:dyDescent="0.3">
      <c r="A76" s="145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145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398">
        <v>0</v>
      </c>
      <c r="G78" s="398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42" customHeight="1" x14ac:dyDescent="0.3">
      <c r="A82" s="145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145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398">
        <f>'платные на 2024 год '!D24</f>
        <v>0</v>
      </c>
      <c r="G84" s="398"/>
    </row>
    <row r="85" spans="1:7" ht="18" x14ac:dyDescent="0.3">
      <c r="A85" s="15"/>
      <c r="B85" s="19"/>
      <c r="C85" s="19"/>
      <c r="D85" s="19"/>
      <c r="E85" s="19"/>
      <c r="F85" s="19"/>
      <c r="G85" s="19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39" customHeight="1" x14ac:dyDescent="0.3">
      <c r="A90" s="145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45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3" t="s">
        <v>190</v>
      </c>
      <c r="B92" s="395" t="s">
        <v>115</v>
      </c>
      <c r="C92" s="395"/>
      <c r="D92" s="395" t="s">
        <v>115</v>
      </c>
      <c r="E92" s="395"/>
      <c r="F92" s="398">
        <f>'гос.зад на 2024 год '!E111</f>
        <v>0</v>
      </c>
      <c r="G92" s="395"/>
    </row>
    <row r="93" spans="1:7" ht="54" x14ac:dyDescent="0.3">
      <c r="A93" s="13" t="s">
        <v>191</v>
      </c>
      <c r="B93" s="395" t="s">
        <v>115</v>
      </c>
      <c r="C93" s="395"/>
      <c r="D93" s="395" t="s">
        <v>115</v>
      </c>
      <c r="E93" s="395"/>
      <c r="F93" s="398">
        <f>'гос.зад на 2024 год '!E112</f>
        <v>0</v>
      </c>
      <c r="G93" s="395"/>
    </row>
    <row r="94" spans="1:7" ht="54" x14ac:dyDescent="0.3">
      <c r="A94" s="13" t="s">
        <v>192</v>
      </c>
      <c r="B94" s="395" t="s">
        <v>115</v>
      </c>
      <c r="C94" s="395"/>
      <c r="D94" s="395" t="s">
        <v>115</v>
      </c>
      <c r="E94" s="395"/>
      <c r="F94" s="398">
        <f>'гос.зад на 2024 год '!E113</f>
        <v>0</v>
      </c>
      <c r="G94" s="395"/>
    </row>
    <row r="95" spans="1:7" ht="18" x14ac:dyDescent="0.3">
      <c r="A95" s="15"/>
      <c r="B95" s="19"/>
      <c r="C95" s="19"/>
      <c r="D95" s="19"/>
      <c r="E95" s="19"/>
      <c r="F95" s="86"/>
      <c r="G95" s="19"/>
    </row>
    <row r="96" spans="1:7" ht="17.399999999999999" customHeight="1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09" t="s">
        <v>84</v>
      </c>
      <c r="B98" s="395" t="s">
        <v>163</v>
      </c>
      <c r="C98" s="395"/>
    </row>
    <row r="99" spans="1:7" ht="18" x14ac:dyDescent="0.3">
      <c r="A99" s="209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19"/>
      <c r="G101" s="19"/>
    </row>
    <row r="102" spans="1:7" ht="48.6" customHeight="1" x14ac:dyDescent="0.3">
      <c r="A102" s="402" t="s">
        <v>339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395" t="s">
        <v>74</v>
      </c>
      <c r="B108" s="395" t="s">
        <v>75</v>
      </c>
      <c r="C108" s="395" t="s">
        <v>76</v>
      </c>
      <c r="D108" s="395"/>
      <c r="E108" s="395"/>
      <c r="F108" s="395"/>
      <c r="G108" s="395" t="s">
        <v>77</v>
      </c>
    </row>
    <row r="109" spans="1:7" ht="18" customHeight="1" x14ac:dyDescent="0.3">
      <c r="A109" s="395"/>
      <c r="B109" s="395"/>
      <c r="C109" s="395" t="s">
        <v>78</v>
      </c>
      <c r="D109" s="395" t="s">
        <v>6</v>
      </c>
      <c r="E109" s="395"/>
      <c r="F109" s="395"/>
      <c r="G109" s="395"/>
    </row>
    <row r="110" spans="1:7" ht="18" customHeight="1" x14ac:dyDescent="0.3">
      <c r="A110" s="395"/>
      <c r="B110" s="395"/>
      <c r="C110" s="395"/>
      <c r="D110" s="12" t="s">
        <v>79</v>
      </c>
      <c r="E110" s="12" t="s">
        <v>80</v>
      </c>
      <c r="F110" s="12" t="s">
        <v>81</v>
      </c>
      <c r="G110" s="395"/>
    </row>
    <row r="111" spans="1:7" ht="18" x14ac:dyDescent="0.3">
      <c r="A111" s="292">
        <v>1</v>
      </c>
      <c r="B111" s="292">
        <v>2</v>
      </c>
      <c r="C111" s="292">
        <v>3</v>
      </c>
      <c r="D111" s="292">
        <v>4</v>
      </c>
      <c r="E111" s="292">
        <v>4</v>
      </c>
      <c r="F111" s="292">
        <v>5</v>
      </c>
      <c r="G111" s="292">
        <v>7</v>
      </c>
    </row>
    <row r="112" spans="1:7" ht="18" x14ac:dyDescent="0.3">
      <c r="A112" s="292" t="s">
        <v>269</v>
      </c>
      <c r="B112" s="292">
        <v>1</v>
      </c>
      <c r="C112" s="361">
        <f t="shared" ref="C112:C117" si="0">D112+E112+F112</f>
        <v>36315.18</v>
      </c>
      <c r="D112" s="361">
        <v>17436</v>
      </c>
      <c r="E112" s="361">
        <v>0</v>
      </c>
      <c r="F112" s="361">
        <v>18879.18</v>
      </c>
      <c r="G112" s="358">
        <f>C112*12</f>
        <v>435782.16000000003</v>
      </c>
    </row>
    <row r="113" spans="1:7" ht="36" x14ac:dyDescent="0.3">
      <c r="A113" s="292" t="s">
        <v>270</v>
      </c>
      <c r="B113" s="292">
        <v>1</v>
      </c>
      <c r="C113" s="361">
        <f t="shared" si="0"/>
        <v>33643.089999999997</v>
      </c>
      <c r="D113" s="361">
        <v>15692.4</v>
      </c>
      <c r="E113" s="361">
        <v>550</v>
      </c>
      <c r="F113" s="361">
        <v>17400.689999999999</v>
      </c>
      <c r="G113" s="358">
        <f>C113*12</f>
        <v>403717.07999999996</v>
      </c>
    </row>
    <row r="114" spans="1:7" ht="18" customHeight="1" x14ac:dyDescent="0.3">
      <c r="A114" s="292" t="s">
        <v>271</v>
      </c>
      <c r="B114" s="292">
        <v>1</v>
      </c>
      <c r="C114" s="361">
        <f t="shared" si="0"/>
        <v>43031.73</v>
      </c>
      <c r="D114" s="361">
        <v>15692.4</v>
      </c>
      <c r="E114" s="361">
        <v>550</v>
      </c>
      <c r="F114" s="358">
        <v>26789.33</v>
      </c>
      <c r="G114" s="358">
        <f>C114*12</f>
        <v>516380.76</v>
      </c>
    </row>
    <row r="115" spans="1:7" ht="54" x14ac:dyDescent="0.3">
      <c r="A115" s="292" t="s">
        <v>272</v>
      </c>
      <c r="B115" s="292">
        <v>2</v>
      </c>
      <c r="C115" s="361">
        <f t="shared" si="0"/>
        <v>33011.78</v>
      </c>
      <c r="D115" s="361">
        <v>14064</v>
      </c>
      <c r="E115" s="361">
        <v>2178</v>
      </c>
      <c r="F115" s="358">
        <v>16769.78</v>
      </c>
      <c r="G115" s="361">
        <f>C115*12*2</f>
        <v>792282.72</v>
      </c>
    </row>
    <row r="116" spans="1:7" ht="18" x14ac:dyDescent="0.3">
      <c r="A116" s="292" t="s">
        <v>273</v>
      </c>
      <c r="B116" s="292">
        <v>3</v>
      </c>
      <c r="C116" s="361">
        <f t="shared" si="0"/>
        <v>18920.349999999999</v>
      </c>
      <c r="D116" s="361">
        <v>12924</v>
      </c>
      <c r="E116" s="361">
        <v>3318</v>
      </c>
      <c r="F116" s="361">
        <v>2678.35</v>
      </c>
      <c r="G116" s="361">
        <f>C116*12*3</f>
        <v>681132.6</v>
      </c>
    </row>
    <row r="117" spans="1:7" ht="54" x14ac:dyDescent="0.3">
      <c r="A117" s="292" t="s">
        <v>274</v>
      </c>
      <c r="B117" s="292">
        <v>1</v>
      </c>
      <c r="C117" s="154">
        <f t="shared" si="0"/>
        <v>16751.303</v>
      </c>
      <c r="D117" s="361">
        <v>11100</v>
      </c>
      <c r="E117" s="291">
        <v>5651.3029999999999</v>
      </c>
      <c r="F117" s="358">
        <v>0</v>
      </c>
      <c r="G117" s="361">
        <f>C117*12</f>
        <v>201015.636</v>
      </c>
    </row>
    <row r="118" spans="1:7" ht="18" x14ac:dyDescent="0.3">
      <c r="A118" s="292" t="s">
        <v>144</v>
      </c>
      <c r="B118" s="292">
        <v>9</v>
      </c>
      <c r="C118" s="141">
        <f>G118/12/9</f>
        <v>28058.434777777773</v>
      </c>
      <c r="D118" s="359">
        <v>86908.800000000003</v>
      </c>
      <c r="E118" s="359">
        <v>11708</v>
      </c>
      <c r="F118" s="359">
        <v>89330.85</v>
      </c>
      <c r="G118" s="359">
        <f>G112+G113+G114+G115+G116+G117</f>
        <v>3030310.9559999998</v>
      </c>
    </row>
    <row r="119" spans="1:7" ht="17.399999999999999" x14ac:dyDescent="0.3">
      <c r="A119" s="8"/>
    </row>
    <row r="120" spans="1:7" ht="17.399999999999999" x14ac:dyDescent="0.3">
      <c r="A120" s="408" t="s">
        <v>178</v>
      </c>
      <c r="B120" s="408"/>
      <c r="C120" s="408"/>
      <c r="D120" s="408"/>
      <c r="E120" s="408"/>
      <c r="F120" s="408"/>
      <c r="G120" s="408"/>
    </row>
    <row r="121" spans="1:7" ht="17.399999999999999" x14ac:dyDescent="0.3">
      <c r="A121" s="146"/>
      <c r="B121" s="146"/>
      <c r="C121" s="146"/>
      <c r="D121" s="146"/>
      <c r="E121" s="146"/>
      <c r="F121" s="146"/>
      <c r="G121" s="146"/>
    </row>
    <row r="122" spans="1:7" ht="18" x14ac:dyDescent="0.35">
      <c r="A122" s="9" t="s">
        <v>143</v>
      </c>
      <c r="B122" s="10" t="s">
        <v>297</v>
      </c>
    </row>
    <row r="123" spans="1:7" ht="15" x14ac:dyDescent="0.3">
      <c r="A123" s="11"/>
    </row>
    <row r="124" spans="1:7" ht="72" customHeight="1" x14ac:dyDescent="0.3">
      <c r="A124" s="292" t="s">
        <v>82</v>
      </c>
      <c r="B124" s="395" t="s">
        <v>239</v>
      </c>
      <c r="C124" s="395"/>
      <c r="D124" s="395" t="s">
        <v>182</v>
      </c>
      <c r="E124" s="395"/>
      <c r="F124" s="395" t="s">
        <v>83</v>
      </c>
      <c r="G124" s="395"/>
    </row>
    <row r="125" spans="1:7" ht="18" x14ac:dyDescent="0.3">
      <c r="A125" s="292">
        <v>1</v>
      </c>
      <c r="B125" s="395">
        <v>2</v>
      </c>
      <c r="C125" s="395"/>
      <c r="D125" s="395">
        <v>3</v>
      </c>
      <c r="E125" s="395"/>
      <c r="F125" s="395">
        <v>4</v>
      </c>
      <c r="G125" s="395"/>
    </row>
    <row r="126" spans="1:7" ht="18" x14ac:dyDescent="0.3">
      <c r="A126" s="293">
        <f>B118</f>
        <v>9</v>
      </c>
      <c r="B126" s="399">
        <v>3943954.79</v>
      </c>
      <c r="C126" s="400"/>
      <c r="D126" s="399">
        <f>G118</f>
        <v>3030310.9559999998</v>
      </c>
      <c r="E126" s="400"/>
      <c r="F126" s="399">
        <v>913643.83</v>
      </c>
      <c r="G126" s="400"/>
    </row>
    <row r="127" spans="1:7" ht="17.399999999999999" x14ac:dyDescent="0.3">
      <c r="A127" s="8"/>
    </row>
    <row r="128" spans="1:7" ht="51" customHeight="1" x14ac:dyDescent="0.3">
      <c r="A128" s="409" t="s">
        <v>199</v>
      </c>
      <c r="B128" s="409"/>
      <c r="C128" s="409"/>
      <c r="D128" s="409"/>
      <c r="E128" s="409"/>
      <c r="F128" s="409"/>
      <c r="G128" s="409"/>
    </row>
    <row r="129" spans="1:7" ht="18" x14ac:dyDescent="0.3">
      <c r="A129" s="9"/>
    </row>
    <row r="130" spans="1:7" ht="18" x14ac:dyDescent="0.35">
      <c r="A130" s="9" t="s">
        <v>145</v>
      </c>
      <c r="B130" s="10">
        <v>112</v>
      </c>
    </row>
    <row r="131" spans="1:7" ht="15" x14ac:dyDescent="0.3">
      <c r="A131" s="11"/>
    </row>
    <row r="132" spans="1:7" ht="77.400000000000006" customHeight="1" x14ac:dyDescent="0.3">
      <c r="A132" s="145" t="s">
        <v>84</v>
      </c>
      <c r="B132" s="145" t="s">
        <v>85</v>
      </c>
      <c r="C132" s="395" t="s">
        <v>86</v>
      </c>
      <c r="D132" s="395"/>
      <c r="E132" s="145" t="s">
        <v>87</v>
      </c>
      <c r="F132" s="395" t="s">
        <v>88</v>
      </c>
      <c r="G132" s="395"/>
    </row>
    <row r="133" spans="1:7" ht="18" x14ac:dyDescent="0.3">
      <c r="A133" s="145">
        <v>1</v>
      </c>
      <c r="B133" s="145">
        <v>2</v>
      </c>
      <c r="C133" s="395">
        <v>3</v>
      </c>
      <c r="D133" s="395"/>
      <c r="E133" s="145">
        <v>4</v>
      </c>
      <c r="F133" s="395">
        <v>5</v>
      </c>
      <c r="G133" s="395"/>
    </row>
    <row r="134" spans="1:7" ht="27" customHeight="1" x14ac:dyDescent="0.3">
      <c r="A134" s="13" t="s">
        <v>89</v>
      </c>
      <c r="B134" s="360">
        <v>5</v>
      </c>
      <c r="C134" s="396">
        <v>698.76480000000004</v>
      </c>
      <c r="D134" s="397"/>
      <c r="E134" s="14">
        <v>5</v>
      </c>
      <c r="F134" s="399">
        <f>B134*C134*E134</f>
        <v>17469.12</v>
      </c>
      <c r="G134" s="400"/>
    </row>
    <row r="135" spans="1:7" ht="17.399999999999999" x14ac:dyDescent="0.3">
      <c r="A135" s="8"/>
    </row>
    <row r="136" spans="1:7" ht="33" customHeight="1" x14ac:dyDescent="0.3">
      <c r="A136" s="409" t="s">
        <v>222</v>
      </c>
      <c r="B136" s="409"/>
      <c r="C136" s="409"/>
      <c r="D136" s="409"/>
      <c r="E136" s="409"/>
      <c r="F136" s="409"/>
      <c r="G136" s="409"/>
    </row>
    <row r="137" spans="1:7" ht="18" x14ac:dyDescent="0.3">
      <c r="A137" s="9"/>
    </row>
    <row r="138" spans="1:7" ht="18" x14ac:dyDescent="0.35">
      <c r="A138" s="9" t="s">
        <v>145</v>
      </c>
      <c r="B138" s="10">
        <v>112</v>
      </c>
    </row>
    <row r="139" spans="1:7" ht="15" x14ac:dyDescent="0.3">
      <c r="A139" s="11"/>
    </row>
    <row r="140" spans="1:7" ht="36" x14ac:dyDescent="0.3">
      <c r="A140" s="145" t="s">
        <v>84</v>
      </c>
      <c r="B140" s="145" t="s">
        <v>223</v>
      </c>
      <c r="C140" s="396" t="s">
        <v>224</v>
      </c>
      <c r="D140" s="403"/>
      <c r="E140" s="397"/>
      <c r="F140" s="395" t="s">
        <v>92</v>
      </c>
      <c r="G140" s="395"/>
    </row>
    <row r="141" spans="1:7" ht="18" x14ac:dyDescent="0.3">
      <c r="A141" s="145">
        <v>1</v>
      </c>
      <c r="B141" s="145">
        <v>2</v>
      </c>
      <c r="C141" s="396">
        <v>3</v>
      </c>
      <c r="D141" s="403"/>
      <c r="E141" s="397"/>
      <c r="F141" s="395">
        <v>4</v>
      </c>
      <c r="G141" s="395"/>
    </row>
    <row r="142" spans="1:7" ht="18" x14ac:dyDescent="0.3">
      <c r="A142" s="13"/>
      <c r="B142" s="150"/>
      <c r="C142" s="396"/>
      <c r="D142" s="403"/>
      <c r="E142" s="397"/>
      <c r="F142" s="398">
        <f>B142*C142</f>
        <v>0</v>
      </c>
      <c r="G142" s="398"/>
    </row>
    <row r="143" spans="1:7" ht="18" x14ac:dyDescent="0.3">
      <c r="A143" s="15"/>
      <c r="B143" s="16"/>
      <c r="C143" s="19"/>
      <c r="D143" s="19"/>
      <c r="E143" s="20"/>
      <c r="F143" s="19"/>
      <c r="G143" s="19"/>
    </row>
    <row r="144" spans="1:7" ht="38.4" customHeight="1" x14ac:dyDescent="0.3">
      <c r="A144" s="409" t="s">
        <v>200</v>
      </c>
      <c r="B144" s="409"/>
      <c r="C144" s="409"/>
      <c r="D144" s="409"/>
      <c r="E144" s="409"/>
      <c r="F144" s="409"/>
      <c r="G144" s="409"/>
    </row>
    <row r="145" spans="1:7" ht="18" x14ac:dyDescent="0.3">
      <c r="A145" s="9"/>
    </row>
    <row r="146" spans="1:7" ht="18" x14ac:dyDescent="0.35">
      <c r="A146" s="9" t="s">
        <v>143</v>
      </c>
      <c r="B146" s="10">
        <v>112</v>
      </c>
    </row>
    <row r="147" spans="1:7" ht="15" x14ac:dyDescent="0.3">
      <c r="A147" s="11"/>
    </row>
    <row r="148" spans="1:7" ht="72" x14ac:dyDescent="0.3">
      <c r="A148" s="395" t="s">
        <v>84</v>
      </c>
      <c r="B148" s="395"/>
      <c r="C148" s="145" t="s">
        <v>90</v>
      </c>
      <c r="D148" s="395" t="s">
        <v>91</v>
      </c>
      <c r="E148" s="395"/>
      <c r="F148" s="395" t="s">
        <v>92</v>
      </c>
      <c r="G148" s="395"/>
    </row>
    <row r="149" spans="1:7" ht="18" x14ac:dyDescent="0.3">
      <c r="A149" s="396">
        <v>1</v>
      </c>
      <c r="B149" s="397"/>
      <c r="C149" s="145">
        <v>2</v>
      </c>
      <c r="D149" s="396">
        <v>3</v>
      </c>
      <c r="E149" s="397"/>
      <c r="F149" s="396">
        <v>4</v>
      </c>
      <c r="G149" s="397"/>
    </row>
    <row r="150" spans="1:7" ht="18" x14ac:dyDescent="0.3">
      <c r="A150" s="396"/>
      <c r="B150" s="397"/>
      <c r="C150" s="145"/>
      <c r="D150" s="396"/>
      <c r="E150" s="397"/>
      <c r="F150" s="399">
        <f>C150*D150</f>
        <v>0</v>
      </c>
      <c r="G150" s="400"/>
    </row>
    <row r="151" spans="1:7" ht="17.399999999999999" x14ac:dyDescent="0.3">
      <c r="A151" s="8"/>
    </row>
    <row r="152" spans="1:7" ht="36.6" customHeight="1" x14ac:dyDescent="0.3">
      <c r="A152" s="409" t="s">
        <v>201</v>
      </c>
      <c r="B152" s="409"/>
      <c r="C152" s="409"/>
      <c r="D152" s="409"/>
      <c r="E152" s="409"/>
      <c r="F152" s="409"/>
      <c r="G152" s="409"/>
    </row>
    <row r="153" spans="1:7" ht="17.399999999999999" x14ac:dyDescent="0.3">
      <c r="A153" s="144"/>
      <c r="B153" s="144"/>
      <c r="C153" s="144"/>
      <c r="D153" s="144"/>
      <c r="E153" s="144"/>
      <c r="F153" s="144"/>
      <c r="G153" s="144"/>
    </row>
    <row r="154" spans="1:7" ht="18" x14ac:dyDescent="0.35">
      <c r="A154" s="9" t="s">
        <v>145</v>
      </c>
      <c r="B154" s="10">
        <v>112</v>
      </c>
    </row>
    <row r="155" spans="1:7" ht="15" x14ac:dyDescent="0.3">
      <c r="A155" s="11"/>
    </row>
    <row r="156" spans="1:7" ht="70.2" customHeight="1" x14ac:dyDescent="0.3">
      <c r="A156" s="145" t="s">
        <v>84</v>
      </c>
      <c r="B156" s="145" t="s">
        <v>85</v>
      </c>
      <c r="C156" s="395" t="s">
        <v>86</v>
      </c>
      <c r="D156" s="395"/>
      <c r="E156" s="145" t="s">
        <v>87</v>
      </c>
      <c r="F156" s="395" t="s">
        <v>88</v>
      </c>
      <c r="G156" s="395"/>
    </row>
    <row r="157" spans="1:7" ht="18" x14ac:dyDescent="0.3">
      <c r="A157" s="145">
        <v>1</v>
      </c>
      <c r="B157" s="145">
        <v>2</v>
      </c>
      <c r="C157" s="395">
        <v>3</v>
      </c>
      <c r="D157" s="395"/>
      <c r="E157" s="145">
        <v>4</v>
      </c>
      <c r="F157" s="395">
        <v>5</v>
      </c>
      <c r="G157" s="395"/>
    </row>
    <row r="158" spans="1:7" ht="36" x14ac:dyDescent="0.3">
      <c r="A158" s="13" t="s">
        <v>93</v>
      </c>
      <c r="B158" s="150"/>
      <c r="C158" s="395"/>
      <c r="D158" s="395"/>
      <c r="E158" s="14"/>
      <c r="F158" s="398">
        <f>B158*C158*E158</f>
        <v>0</v>
      </c>
      <c r="G158" s="398"/>
    </row>
    <row r="159" spans="1:7" ht="17.399999999999999" x14ac:dyDescent="0.3">
      <c r="A159" s="8"/>
    </row>
    <row r="160" spans="1:7" ht="41.4" customHeight="1" x14ac:dyDescent="0.3">
      <c r="A160" s="409" t="s">
        <v>202</v>
      </c>
      <c r="B160" s="409"/>
      <c r="C160" s="409"/>
      <c r="D160" s="409"/>
      <c r="E160" s="409"/>
      <c r="F160" s="409"/>
      <c r="G160" s="409"/>
    </row>
    <row r="161" spans="1:7" ht="18" x14ac:dyDescent="0.3">
      <c r="A161" s="9"/>
    </row>
    <row r="162" spans="1:7" ht="18" x14ac:dyDescent="0.35">
      <c r="A162" s="9" t="s">
        <v>143</v>
      </c>
      <c r="B162" s="10">
        <v>113</v>
      </c>
    </row>
    <row r="163" spans="1:7" ht="15" x14ac:dyDescent="0.3">
      <c r="A163" s="11"/>
    </row>
    <row r="164" spans="1:7" ht="67.95" customHeight="1" x14ac:dyDescent="0.3">
      <c r="A164" s="145" t="s">
        <v>84</v>
      </c>
      <c r="B164" s="145" t="s">
        <v>94</v>
      </c>
      <c r="C164" s="395" t="s">
        <v>95</v>
      </c>
      <c r="D164" s="395"/>
      <c r="E164" s="145" t="s">
        <v>87</v>
      </c>
      <c r="F164" s="395" t="s">
        <v>88</v>
      </c>
      <c r="G164" s="395"/>
    </row>
    <row r="165" spans="1:7" ht="18" x14ac:dyDescent="0.35">
      <c r="A165" s="145">
        <v>1</v>
      </c>
      <c r="B165" s="145">
        <v>2</v>
      </c>
      <c r="C165" s="395">
        <v>3</v>
      </c>
      <c r="D165" s="395"/>
      <c r="E165" s="145">
        <v>4</v>
      </c>
      <c r="F165" s="410">
        <v>5</v>
      </c>
      <c r="G165" s="411"/>
    </row>
    <row r="166" spans="1:7" ht="90" x14ac:dyDescent="0.3">
      <c r="A166" s="13" t="s">
        <v>96</v>
      </c>
      <c r="B166" s="151"/>
      <c r="C166" s="398"/>
      <c r="D166" s="398"/>
      <c r="E166" s="83"/>
      <c r="F166" s="412">
        <f>B166*C166*E166</f>
        <v>0</v>
      </c>
      <c r="G166" s="413"/>
    </row>
    <row r="167" spans="1:7" ht="17.399999999999999" x14ac:dyDescent="0.3">
      <c r="A167" s="8"/>
    </row>
    <row r="168" spans="1:7" ht="18" x14ac:dyDescent="0.35">
      <c r="A168" s="9" t="s">
        <v>143</v>
      </c>
      <c r="B168" s="10">
        <v>119</v>
      </c>
    </row>
    <row r="169" spans="1:7" ht="15" x14ac:dyDescent="0.3">
      <c r="A169" s="11"/>
    </row>
    <row r="170" spans="1:7" ht="61.8" customHeight="1" x14ac:dyDescent="0.3">
      <c r="A170" s="145" t="s">
        <v>84</v>
      </c>
      <c r="B170" s="145" t="s">
        <v>94</v>
      </c>
      <c r="C170" s="395" t="s">
        <v>95</v>
      </c>
      <c r="D170" s="395"/>
      <c r="E170" s="145" t="s">
        <v>87</v>
      </c>
      <c r="F170" s="395" t="s">
        <v>88</v>
      </c>
      <c r="G170" s="395"/>
    </row>
    <row r="171" spans="1:7" ht="18" x14ac:dyDescent="0.35">
      <c r="A171" s="145">
        <v>1</v>
      </c>
      <c r="B171" s="145">
        <v>2</v>
      </c>
      <c r="C171" s="395">
        <v>3</v>
      </c>
      <c r="D171" s="395"/>
      <c r="E171" s="145">
        <v>4</v>
      </c>
      <c r="F171" s="410">
        <v>5</v>
      </c>
      <c r="G171" s="411"/>
    </row>
    <row r="172" spans="1:7" ht="54" x14ac:dyDescent="0.3">
      <c r="A172" s="13" t="s">
        <v>155</v>
      </c>
      <c r="B172" s="151"/>
      <c r="C172" s="398"/>
      <c r="D172" s="398"/>
      <c r="E172" s="83"/>
      <c r="F172" s="412">
        <f>B172*C172*E172</f>
        <v>0</v>
      </c>
      <c r="G172" s="413"/>
    </row>
    <row r="173" spans="1:7" ht="18" x14ac:dyDescent="0.3">
      <c r="A173" s="13" t="s">
        <v>118</v>
      </c>
      <c r="B173" s="150"/>
      <c r="C173" s="396"/>
      <c r="D173" s="397"/>
      <c r="E173" s="14"/>
      <c r="F173" s="414"/>
      <c r="G173" s="415"/>
    </row>
    <row r="174" spans="1:7" ht="17.399999999999999" x14ac:dyDescent="0.3">
      <c r="A174" s="8"/>
    </row>
    <row r="175" spans="1:7" ht="36" customHeight="1" x14ac:dyDescent="0.3">
      <c r="A175" s="409" t="s">
        <v>203</v>
      </c>
      <c r="B175" s="409"/>
      <c r="C175" s="409"/>
      <c r="D175" s="409"/>
      <c r="E175" s="409"/>
      <c r="F175" s="409"/>
      <c r="G175" s="409"/>
    </row>
    <row r="176" spans="1:7" ht="17.399999999999999" x14ac:dyDescent="0.3">
      <c r="A176" s="144"/>
      <c r="B176" s="144"/>
      <c r="C176" s="144"/>
      <c r="D176" s="144"/>
      <c r="E176" s="144"/>
      <c r="F176" s="144"/>
      <c r="G176" s="144"/>
    </row>
    <row r="177" spans="1:7" ht="18" x14ac:dyDescent="0.35">
      <c r="A177" s="9" t="s">
        <v>143</v>
      </c>
      <c r="B177" s="10">
        <v>111</v>
      </c>
    </row>
    <row r="178" spans="1:7" ht="15" x14ac:dyDescent="0.3">
      <c r="A178" s="11"/>
    </row>
    <row r="179" spans="1:7" ht="52.8" customHeight="1" x14ac:dyDescent="0.3">
      <c r="A179" s="145" t="s">
        <v>84</v>
      </c>
      <c r="B179" s="395" t="s">
        <v>97</v>
      </c>
      <c r="C179" s="395"/>
      <c r="D179" s="395" t="s">
        <v>98</v>
      </c>
      <c r="E179" s="395"/>
      <c r="F179" s="395" t="s">
        <v>99</v>
      </c>
      <c r="G179" s="395"/>
    </row>
    <row r="180" spans="1:7" ht="18" x14ac:dyDescent="0.35">
      <c r="A180" s="145">
        <v>1</v>
      </c>
      <c r="B180" s="396">
        <v>2</v>
      </c>
      <c r="C180" s="397"/>
      <c r="D180" s="396">
        <v>3</v>
      </c>
      <c r="E180" s="397"/>
      <c r="F180" s="410">
        <v>4</v>
      </c>
      <c r="G180" s="411"/>
    </row>
    <row r="181" spans="1:7" ht="90" x14ac:dyDescent="0.3">
      <c r="A181" s="13" t="s">
        <v>100</v>
      </c>
      <c r="B181" s="396">
        <v>9</v>
      </c>
      <c r="C181" s="397"/>
      <c r="D181" s="396">
        <v>555.55499999999995</v>
      </c>
      <c r="E181" s="397"/>
      <c r="F181" s="412">
        <f>B181*D181</f>
        <v>4999.9949999999999</v>
      </c>
      <c r="G181" s="413"/>
    </row>
    <row r="182" spans="1:7" ht="18" x14ac:dyDescent="0.3">
      <c r="A182" s="15"/>
      <c r="B182" s="16"/>
      <c r="C182" s="16"/>
      <c r="D182" s="16"/>
      <c r="E182" s="16"/>
      <c r="F182" s="17"/>
      <c r="G182" s="17"/>
    </row>
    <row r="183" spans="1:7" ht="18" x14ac:dyDescent="0.35">
      <c r="A183" s="9" t="s">
        <v>143</v>
      </c>
      <c r="B183" s="10">
        <v>112</v>
      </c>
    </row>
    <row r="184" spans="1:7" ht="15" x14ac:dyDescent="0.3">
      <c r="A184" s="11"/>
    </row>
    <row r="185" spans="1:7" ht="78" customHeight="1" x14ac:dyDescent="0.3">
      <c r="A185" s="145" t="s">
        <v>84</v>
      </c>
      <c r="B185" s="145" t="s">
        <v>97</v>
      </c>
      <c r="C185" s="145" t="s">
        <v>101</v>
      </c>
      <c r="D185" s="395" t="s">
        <v>102</v>
      </c>
      <c r="E185" s="395"/>
      <c r="F185" s="395" t="s">
        <v>88</v>
      </c>
      <c r="G185" s="395"/>
    </row>
    <row r="186" spans="1:7" ht="18" x14ac:dyDescent="0.3">
      <c r="A186" s="145">
        <v>1</v>
      </c>
      <c r="B186" s="145">
        <v>2</v>
      </c>
      <c r="C186" s="145">
        <v>3</v>
      </c>
      <c r="D186" s="395">
        <v>4</v>
      </c>
      <c r="E186" s="395"/>
      <c r="F186" s="395">
        <v>5</v>
      </c>
      <c r="G186" s="395"/>
    </row>
    <row r="187" spans="1:7" ht="18" x14ac:dyDescent="0.3">
      <c r="A187" s="13"/>
      <c r="B187" s="150"/>
      <c r="C187" s="145"/>
      <c r="D187" s="396"/>
      <c r="E187" s="397"/>
      <c r="F187" s="399">
        <f>B187*C187*D187</f>
        <v>0</v>
      </c>
      <c r="G187" s="400"/>
    </row>
    <row r="188" spans="1:7" ht="18" x14ac:dyDescent="0.3">
      <c r="A188" s="15"/>
      <c r="B188" s="16"/>
      <c r="C188" s="19"/>
      <c r="D188" s="19"/>
      <c r="E188" s="19"/>
      <c r="F188" s="86"/>
      <c r="G188" s="86"/>
    </row>
    <row r="189" spans="1:7" ht="18" x14ac:dyDescent="0.35">
      <c r="A189" s="9" t="s">
        <v>143</v>
      </c>
      <c r="B189" s="10">
        <v>119</v>
      </c>
    </row>
    <row r="190" spans="1:7" ht="15" x14ac:dyDescent="0.3">
      <c r="A190" s="11"/>
    </row>
    <row r="191" spans="1:7" ht="72" x14ac:dyDescent="0.3">
      <c r="A191" s="262" t="s">
        <v>84</v>
      </c>
      <c r="B191" s="262" t="s">
        <v>97</v>
      </c>
      <c r="C191" s="262" t="s">
        <v>101</v>
      </c>
      <c r="D191" s="395" t="s">
        <v>102</v>
      </c>
      <c r="E191" s="395"/>
      <c r="F191" s="395" t="s">
        <v>88</v>
      </c>
      <c r="G191" s="395"/>
    </row>
    <row r="192" spans="1:7" ht="18" x14ac:dyDescent="0.3">
      <c r="A192" s="262">
        <v>1</v>
      </c>
      <c r="B192" s="262">
        <v>2</v>
      </c>
      <c r="C192" s="262">
        <v>3</v>
      </c>
      <c r="D192" s="395">
        <v>4</v>
      </c>
      <c r="E192" s="395"/>
      <c r="F192" s="395">
        <v>5</v>
      </c>
      <c r="G192" s="395"/>
    </row>
    <row r="193" spans="1:7" ht="18" x14ac:dyDescent="0.3">
      <c r="A193" s="13"/>
      <c r="B193" s="263"/>
      <c r="C193" s="262"/>
      <c r="D193" s="396"/>
      <c r="E193" s="397"/>
      <c r="F193" s="399">
        <f>B193*C193*D193</f>
        <v>0</v>
      </c>
      <c r="G193" s="400"/>
    </row>
    <row r="194" spans="1:7" ht="17.399999999999999" x14ac:dyDescent="0.3">
      <c r="A194" s="8"/>
    </row>
    <row r="195" spans="1:7" ht="31.95" customHeight="1" x14ac:dyDescent="0.3">
      <c r="A195" s="408" t="s">
        <v>329</v>
      </c>
      <c r="B195" s="408"/>
      <c r="C195" s="408"/>
      <c r="D195" s="408"/>
      <c r="E195" s="408"/>
      <c r="F195" s="408"/>
      <c r="G195" s="408"/>
    </row>
    <row r="196" spans="1:7" ht="31.95" customHeight="1" x14ac:dyDescent="0.35">
      <c r="A196" s="9" t="s">
        <v>145</v>
      </c>
      <c r="B196" s="10">
        <v>119</v>
      </c>
      <c r="C196" s="231"/>
      <c r="D196" s="231"/>
      <c r="E196" s="231"/>
      <c r="F196" s="231"/>
      <c r="G196" s="231"/>
    </row>
    <row r="197" spans="1:7" ht="31.95" customHeight="1" x14ac:dyDescent="0.3">
      <c r="A197" s="230" t="s">
        <v>84</v>
      </c>
      <c r="B197" s="396" t="s">
        <v>104</v>
      </c>
      <c r="C197" s="397"/>
      <c r="D197" s="396" t="s">
        <v>105</v>
      </c>
      <c r="E197" s="397"/>
      <c r="F197" s="396" t="s">
        <v>106</v>
      </c>
      <c r="G197" s="397"/>
    </row>
    <row r="198" spans="1:7" ht="18" x14ac:dyDescent="0.3">
      <c r="A198" s="230">
        <v>1</v>
      </c>
      <c r="B198" s="396">
        <v>2</v>
      </c>
      <c r="C198" s="397"/>
      <c r="D198" s="396">
        <v>3</v>
      </c>
      <c r="E198" s="397"/>
      <c r="F198" s="396">
        <v>4</v>
      </c>
      <c r="G198" s="397"/>
    </row>
    <row r="199" spans="1:7" ht="180" x14ac:dyDescent="0.3">
      <c r="A199" s="13" t="s">
        <v>305</v>
      </c>
      <c r="B199" s="395"/>
      <c r="C199" s="395"/>
      <c r="D199" s="395"/>
      <c r="E199" s="395"/>
      <c r="F199" s="398">
        <f>B199*D199</f>
        <v>0</v>
      </c>
      <c r="G199" s="398"/>
    </row>
    <row r="200" spans="1:7" ht="18.600000000000001" customHeight="1" x14ac:dyDescent="0.3">
      <c r="A200" s="18"/>
    </row>
    <row r="201" spans="1:7" ht="18" x14ac:dyDescent="0.35">
      <c r="A201" s="9" t="s">
        <v>145</v>
      </c>
      <c r="B201" s="10">
        <v>321</v>
      </c>
    </row>
    <row r="202" spans="1:7" ht="15" x14ac:dyDescent="0.3">
      <c r="A202" s="11"/>
    </row>
    <row r="203" spans="1:7" ht="18" x14ac:dyDescent="0.3">
      <c r="A203" s="145" t="s">
        <v>84</v>
      </c>
      <c r="B203" s="395" t="s">
        <v>104</v>
      </c>
      <c r="C203" s="395"/>
      <c r="D203" s="395" t="s">
        <v>105</v>
      </c>
      <c r="E203" s="395"/>
      <c r="F203" s="395" t="s">
        <v>106</v>
      </c>
      <c r="G203" s="395"/>
    </row>
    <row r="204" spans="1:7" ht="18" x14ac:dyDescent="0.3">
      <c r="A204" s="145">
        <v>1</v>
      </c>
      <c r="B204" s="396">
        <v>2</v>
      </c>
      <c r="C204" s="397"/>
      <c r="D204" s="396">
        <v>3</v>
      </c>
      <c r="E204" s="397"/>
      <c r="F204" s="396">
        <v>4</v>
      </c>
      <c r="G204" s="397"/>
    </row>
    <row r="205" spans="1:7" ht="125.4" customHeight="1" x14ac:dyDescent="0.3">
      <c r="A205" s="13" t="s">
        <v>27</v>
      </c>
      <c r="B205" s="395"/>
      <c r="C205" s="395"/>
      <c r="D205" s="395"/>
      <c r="E205" s="395"/>
      <c r="F205" s="398">
        <f>B205*D205</f>
        <v>0</v>
      </c>
      <c r="G205" s="398"/>
    </row>
    <row r="206" spans="1:7" ht="18" x14ac:dyDescent="0.3">
      <c r="A206" s="13" t="s">
        <v>154</v>
      </c>
      <c r="B206" s="395"/>
      <c r="C206" s="395"/>
      <c r="D206" s="395"/>
      <c r="E206" s="395"/>
      <c r="F206" s="398"/>
      <c r="G206" s="398"/>
    </row>
    <row r="207" spans="1:7" ht="17.399999999999999" x14ac:dyDescent="0.3">
      <c r="A207" s="8"/>
    </row>
    <row r="208" spans="1:7" ht="18" x14ac:dyDescent="0.35">
      <c r="A208" s="9" t="s">
        <v>145</v>
      </c>
      <c r="B208" s="10">
        <v>323</v>
      </c>
    </row>
    <row r="209" spans="1:7" ht="15" x14ac:dyDescent="0.3">
      <c r="A209" s="11"/>
    </row>
    <row r="210" spans="1:7" ht="18" x14ac:dyDescent="0.3">
      <c r="A210" s="287" t="s">
        <v>84</v>
      </c>
      <c r="B210" s="395" t="s">
        <v>104</v>
      </c>
      <c r="C210" s="395"/>
      <c r="D210" s="395" t="s">
        <v>105</v>
      </c>
      <c r="E210" s="395"/>
      <c r="F210" s="395" t="s">
        <v>106</v>
      </c>
      <c r="G210" s="395"/>
    </row>
    <row r="211" spans="1:7" ht="18" x14ac:dyDescent="0.3">
      <c r="A211" s="287">
        <v>1</v>
      </c>
      <c r="B211" s="396">
        <v>2</v>
      </c>
      <c r="C211" s="397"/>
      <c r="D211" s="396">
        <v>3</v>
      </c>
      <c r="E211" s="397"/>
      <c r="F211" s="396">
        <v>4</v>
      </c>
      <c r="G211" s="397"/>
    </row>
    <row r="212" spans="1:7" ht="108" x14ac:dyDescent="0.3">
      <c r="A212" s="13" t="s">
        <v>330</v>
      </c>
      <c r="B212" s="395"/>
      <c r="C212" s="395"/>
      <c r="D212" s="395"/>
      <c r="E212" s="395"/>
      <c r="F212" s="398">
        <f>B212*D212</f>
        <v>0</v>
      </c>
      <c r="G212" s="398"/>
    </row>
    <row r="213" spans="1:7" ht="18" x14ac:dyDescent="0.3">
      <c r="A213" s="13" t="s">
        <v>154</v>
      </c>
      <c r="B213" s="395"/>
      <c r="C213" s="395"/>
      <c r="D213" s="395"/>
      <c r="E213" s="395"/>
      <c r="F213" s="398"/>
      <c r="G213" s="398"/>
    </row>
    <row r="214" spans="1:7" ht="73.2" customHeight="1" x14ac:dyDescent="0.3">
      <c r="A214" s="409" t="s">
        <v>221</v>
      </c>
      <c r="B214" s="409"/>
      <c r="C214" s="409"/>
      <c r="D214" s="409"/>
      <c r="E214" s="409"/>
      <c r="F214" s="409"/>
      <c r="G214" s="409"/>
    </row>
    <row r="215" spans="1:7" ht="18" x14ac:dyDescent="0.35">
      <c r="A215" s="9" t="s">
        <v>143</v>
      </c>
      <c r="B215" s="10">
        <v>851</v>
      </c>
    </row>
    <row r="216" spans="1:7" ht="15" x14ac:dyDescent="0.3">
      <c r="A216" s="11"/>
    </row>
    <row r="217" spans="1:7" ht="18" x14ac:dyDescent="0.3">
      <c r="A217" s="145" t="s">
        <v>84</v>
      </c>
      <c r="B217" s="395" t="s">
        <v>107</v>
      </c>
      <c r="C217" s="395"/>
      <c r="D217" s="395" t="s">
        <v>108</v>
      </c>
      <c r="E217" s="395"/>
      <c r="F217" s="395" t="s">
        <v>109</v>
      </c>
      <c r="G217" s="395"/>
    </row>
    <row r="218" spans="1:7" ht="18" x14ac:dyDescent="0.3">
      <c r="A218" s="145">
        <v>1</v>
      </c>
      <c r="B218" s="396">
        <v>2</v>
      </c>
      <c r="C218" s="397"/>
      <c r="D218" s="416">
        <v>3</v>
      </c>
      <c r="E218" s="417"/>
      <c r="F218" s="416">
        <v>4</v>
      </c>
      <c r="G218" s="417"/>
    </row>
    <row r="219" spans="1:7" ht="36" x14ac:dyDescent="0.3">
      <c r="A219" s="13" t="s">
        <v>110</v>
      </c>
      <c r="B219" s="416">
        <v>50000</v>
      </c>
      <c r="C219" s="417"/>
      <c r="D219" s="416">
        <v>2.2000000000000002</v>
      </c>
      <c r="E219" s="417"/>
      <c r="F219" s="399">
        <f>B219*D219/100</f>
        <v>1100.0000000000002</v>
      </c>
      <c r="G219" s="400"/>
    </row>
    <row r="220" spans="1:7" ht="36" x14ac:dyDescent="0.3">
      <c r="A220" s="13" t="s">
        <v>111</v>
      </c>
      <c r="B220" s="416">
        <v>2105642</v>
      </c>
      <c r="C220" s="417"/>
      <c r="D220" s="416">
        <v>1.5</v>
      </c>
      <c r="E220" s="417"/>
      <c r="F220" s="399">
        <f>B220*D220/100</f>
        <v>31584.63</v>
      </c>
      <c r="G220" s="400"/>
    </row>
    <row r="221" spans="1:7" ht="18" x14ac:dyDescent="0.3">
      <c r="A221" s="13" t="s">
        <v>144</v>
      </c>
      <c r="B221" s="416"/>
      <c r="C221" s="417"/>
      <c r="D221" s="416"/>
      <c r="E221" s="417"/>
      <c r="F221" s="399">
        <v>32684.63</v>
      </c>
      <c r="G221" s="400"/>
    </row>
    <row r="222" spans="1:7" ht="36.6" customHeight="1" x14ac:dyDescent="0.3">
      <c r="A222" s="15"/>
      <c r="B222" s="16"/>
      <c r="C222" s="19"/>
      <c r="D222" s="20"/>
      <c r="E222" s="21"/>
      <c r="F222" s="21"/>
      <c r="G222" s="21"/>
    </row>
    <row r="223" spans="1:7" ht="18" x14ac:dyDescent="0.3">
      <c r="A223" s="9" t="s">
        <v>112</v>
      </c>
    </row>
    <row r="224" spans="1:7" ht="112.65" customHeight="1" x14ac:dyDescent="0.3">
      <c r="A224" s="11"/>
    </row>
    <row r="225" spans="1:7" ht="18" x14ac:dyDescent="0.3">
      <c r="A225" s="145" t="s">
        <v>84</v>
      </c>
      <c r="B225" s="395" t="s">
        <v>107</v>
      </c>
      <c r="C225" s="395"/>
      <c r="D225" s="395" t="s">
        <v>108</v>
      </c>
      <c r="E225" s="395"/>
      <c r="F225" s="395" t="s">
        <v>113</v>
      </c>
      <c r="G225" s="395"/>
    </row>
    <row r="226" spans="1:7" ht="18" x14ac:dyDescent="0.35">
      <c r="A226" s="145">
        <v>1</v>
      </c>
      <c r="B226" s="396">
        <v>2</v>
      </c>
      <c r="C226" s="397"/>
      <c r="D226" s="396">
        <v>3</v>
      </c>
      <c r="E226" s="397"/>
      <c r="F226" s="410">
        <v>4</v>
      </c>
      <c r="G226" s="411"/>
    </row>
    <row r="227" spans="1:7" ht="108" x14ac:dyDescent="0.3">
      <c r="A227" s="13" t="s">
        <v>275</v>
      </c>
      <c r="B227" s="396" t="s">
        <v>115</v>
      </c>
      <c r="C227" s="397"/>
      <c r="D227" s="396" t="s">
        <v>115</v>
      </c>
      <c r="E227" s="397"/>
      <c r="F227" s="412"/>
      <c r="G227" s="413"/>
    </row>
    <row r="228" spans="1:7" ht="18" x14ac:dyDescent="0.3">
      <c r="A228" s="13" t="s">
        <v>144</v>
      </c>
      <c r="B228" s="416"/>
      <c r="C228" s="417"/>
      <c r="D228" s="416"/>
      <c r="E228" s="417"/>
      <c r="F228" s="477"/>
      <c r="G228" s="478"/>
    </row>
    <row r="229" spans="1:7" ht="42.6" customHeight="1" x14ac:dyDescent="0.3">
      <c r="A229" s="9"/>
    </row>
    <row r="230" spans="1:7" ht="18" x14ac:dyDescent="0.3">
      <c r="A230" s="9" t="s">
        <v>117</v>
      </c>
    </row>
    <row r="231" spans="1:7" ht="49.05" customHeight="1" x14ac:dyDescent="0.3">
      <c r="A231" s="11"/>
    </row>
    <row r="232" spans="1:7" ht="15" customHeight="1" x14ac:dyDescent="0.3">
      <c r="A232" s="145" t="s">
        <v>84</v>
      </c>
      <c r="B232" s="395" t="s">
        <v>107</v>
      </c>
      <c r="C232" s="395"/>
      <c r="D232" s="395" t="s">
        <v>108</v>
      </c>
      <c r="E232" s="395"/>
      <c r="F232" s="395" t="s">
        <v>113</v>
      </c>
      <c r="G232" s="395"/>
    </row>
    <row r="233" spans="1:7" ht="18" x14ac:dyDescent="0.35">
      <c r="A233" s="145">
        <v>1</v>
      </c>
      <c r="B233" s="396">
        <v>2</v>
      </c>
      <c r="C233" s="397"/>
      <c r="D233" s="396">
        <v>3</v>
      </c>
      <c r="E233" s="397"/>
      <c r="F233" s="410">
        <v>4</v>
      </c>
      <c r="G233" s="411"/>
    </row>
    <row r="234" spans="1:7" ht="72.599999999999994" customHeight="1" x14ac:dyDescent="0.3">
      <c r="A234" s="13" t="s">
        <v>153</v>
      </c>
      <c r="B234" s="396" t="s">
        <v>115</v>
      </c>
      <c r="C234" s="397"/>
      <c r="D234" s="396" t="s">
        <v>115</v>
      </c>
      <c r="E234" s="397"/>
      <c r="F234" s="412">
        <v>3150</v>
      </c>
      <c r="G234" s="413"/>
    </row>
    <row r="235" spans="1:7" ht="18" x14ac:dyDescent="0.3">
      <c r="A235" s="13" t="s">
        <v>144</v>
      </c>
      <c r="B235" s="416"/>
      <c r="C235" s="417"/>
      <c r="D235" s="416"/>
      <c r="E235" s="417"/>
      <c r="F235" s="423">
        <v>3150</v>
      </c>
      <c r="G235" s="424"/>
    </row>
    <row r="236" spans="1:7" ht="17.399999999999999" x14ac:dyDescent="0.3">
      <c r="A236" s="8"/>
    </row>
    <row r="237" spans="1:7" ht="17.399999999999999" x14ac:dyDescent="0.3">
      <c r="A237" s="409" t="s">
        <v>204</v>
      </c>
      <c r="B237" s="409"/>
      <c r="C237" s="409"/>
      <c r="D237" s="409"/>
      <c r="E237" s="409"/>
      <c r="F237" s="409"/>
      <c r="G237" s="409"/>
    </row>
    <row r="238" spans="1:7" ht="55.95" customHeight="1" x14ac:dyDescent="0.3">
      <c r="A238" s="18"/>
    </row>
    <row r="239" spans="1:7" ht="18" x14ac:dyDescent="0.35">
      <c r="A239" s="9" t="s">
        <v>143</v>
      </c>
      <c r="B239" s="52" t="s">
        <v>205</v>
      </c>
      <c r="C239" s="51"/>
    </row>
    <row r="240" spans="1:7" ht="15" x14ac:dyDescent="0.3">
      <c r="A240" s="11"/>
    </row>
    <row r="241" spans="1:7" ht="18" x14ac:dyDescent="0.3">
      <c r="A241" s="145" t="s">
        <v>84</v>
      </c>
      <c r="B241" s="395" t="s">
        <v>104</v>
      </c>
      <c r="C241" s="395"/>
      <c r="D241" s="395" t="s">
        <v>105</v>
      </c>
      <c r="E241" s="395"/>
      <c r="F241" s="395" t="s">
        <v>106</v>
      </c>
      <c r="G241" s="395"/>
    </row>
    <row r="242" spans="1:7" ht="18" customHeight="1" x14ac:dyDescent="0.3">
      <c r="A242" s="145">
        <v>1</v>
      </c>
      <c r="B242" s="395">
        <v>2</v>
      </c>
      <c r="C242" s="395"/>
      <c r="D242" s="395">
        <v>3</v>
      </c>
      <c r="E242" s="395"/>
      <c r="F242" s="395">
        <v>4</v>
      </c>
      <c r="G242" s="395"/>
    </row>
    <row r="243" spans="1:7" ht="18" customHeight="1" x14ac:dyDescent="0.3">
      <c r="A243" s="13"/>
      <c r="B243" s="425"/>
      <c r="C243" s="425"/>
      <c r="D243" s="425"/>
      <c r="E243" s="425"/>
      <c r="F243" s="398">
        <f>B243*D243</f>
        <v>0</v>
      </c>
      <c r="G243" s="398"/>
    </row>
    <row r="244" spans="1:7" ht="18" customHeight="1" x14ac:dyDescent="0.3">
      <c r="A244" s="13"/>
      <c r="B244" s="425"/>
      <c r="C244" s="425"/>
      <c r="D244" s="425"/>
      <c r="E244" s="425"/>
      <c r="F244" s="426"/>
      <c r="G244" s="426"/>
    </row>
    <row r="245" spans="1:7" ht="44.55" customHeight="1" x14ac:dyDescent="0.3">
      <c r="A245" s="8"/>
    </row>
    <row r="246" spans="1:7" ht="18" customHeight="1" x14ac:dyDescent="0.35">
      <c r="A246" s="9" t="s">
        <v>143</v>
      </c>
      <c r="B246" s="52" t="s">
        <v>206</v>
      </c>
      <c r="C246" s="51"/>
    </row>
    <row r="247" spans="1:7" ht="18" customHeight="1" x14ac:dyDescent="0.3">
      <c r="A247" s="11"/>
    </row>
    <row r="248" spans="1:7" ht="18" customHeight="1" x14ac:dyDescent="0.3">
      <c r="A248" s="145" t="s">
        <v>84</v>
      </c>
      <c r="B248" s="395" t="s">
        <v>104</v>
      </c>
      <c r="C248" s="395"/>
      <c r="D248" s="395" t="s">
        <v>105</v>
      </c>
      <c r="E248" s="395"/>
      <c r="F248" s="395" t="s">
        <v>106</v>
      </c>
      <c r="G248" s="395"/>
    </row>
    <row r="249" spans="1:7" ht="18" customHeight="1" x14ac:dyDescent="0.3">
      <c r="A249" s="145">
        <v>1</v>
      </c>
      <c r="B249" s="395">
        <v>2</v>
      </c>
      <c r="C249" s="395"/>
      <c r="D249" s="395">
        <v>3</v>
      </c>
      <c r="E249" s="395"/>
      <c r="F249" s="395">
        <v>4</v>
      </c>
      <c r="G249" s="395"/>
    </row>
    <row r="250" spans="1:7" ht="18" customHeight="1" x14ac:dyDescent="0.3">
      <c r="A250" s="13"/>
      <c r="B250" s="425"/>
      <c r="C250" s="425"/>
      <c r="D250" s="425"/>
      <c r="E250" s="425"/>
      <c r="F250" s="398">
        <f>B250*D250</f>
        <v>0</v>
      </c>
      <c r="G250" s="398"/>
    </row>
    <row r="251" spans="1:7" ht="18" customHeight="1" x14ac:dyDescent="0.3">
      <c r="A251" s="13"/>
      <c r="B251" s="425"/>
      <c r="C251" s="425"/>
      <c r="D251" s="425"/>
      <c r="E251" s="425"/>
      <c r="F251" s="426"/>
      <c r="G251" s="426"/>
    </row>
    <row r="252" spans="1:7" ht="42" customHeight="1" x14ac:dyDescent="0.3">
      <c r="A252" s="8"/>
    </row>
    <row r="253" spans="1:7" ht="18" customHeight="1" x14ac:dyDescent="0.35">
      <c r="A253" s="9" t="s">
        <v>143</v>
      </c>
      <c r="B253" s="52" t="s">
        <v>207</v>
      </c>
      <c r="C253" s="51"/>
    </row>
    <row r="254" spans="1:7" ht="18" customHeight="1" x14ac:dyDescent="0.3">
      <c r="A254" s="11"/>
    </row>
    <row r="255" spans="1:7" ht="18" customHeight="1" x14ac:dyDescent="0.3">
      <c r="A255" s="145" t="s">
        <v>84</v>
      </c>
      <c r="B255" s="395" t="s">
        <v>104</v>
      </c>
      <c r="C255" s="395"/>
      <c r="D255" s="395" t="s">
        <v>105</v>
      </c>
      <c r="E255" s="395"/>
      <c r="F255" s="395" t="s">
        <v>106</v>
      </c>
      <c r="G255" s="395"/>
    </row>
    <row r="256" spans="1:7" ht="18" customHeight="1" x14ac:dyDescent="0.3">
      <c r="A256" s="145">
        <v>1</v>
      </c>
      <c r="B256" s="395">
        <v>2</v>
      </c>
      <c r="C256" s="395"/>
      <c r="D256" s="395">
        <v>3</v>
      </c>
      <c r="E256" s="395"/>
      <c r="F256" s="395">
        <v>4</v>
      </c>
      <c r="G256" s="395"/>
    </row>
    <row r="257" spans="1:7" ht="43.2" customHeight="1" x14ac:dyDescent="0.3">
      <c r="A257" s="13"/>
      <c r="B257" s="425"/>
      <c r="C257" s="425"/>
      <c r="D257" s="425"/>
      <c r="E257" s="425"/>
      <c r="F257" s="426">
        <f>B257*D257</f>
        <v>0</v>
      </c>
      <c r="G257" s="426"/>
    </row>
    <row r="258" spans="1:7" ht="18" customHeight="1" x14ac:dyDescent="0.3">
      <c r="A258" s="13"/>
      <c r="B258" s="425"/>
      <c r="C258" s="425"/>
      <c r="D258" s="425"/>
      <c r="E258" s="425"/>
      <c r="F258" s="426"/>
      <c r="G258" s="426"/>
    </row>
    <row r="259" spans="1:7" ht="18" customHeight="1" x14ac:dyDescent="0.3">
      <c r="A259" s="15"/>
      <c r="B259" s="16"/>
      <c r="C259" s="16"/>
      <c r="D259" s="16"/>
      <c r="E259" s="16"/>
      <c r="F259" s="16"/>
      <c r="G259" s="16"/>
    </row>
    <row r="260" spans="1:7" ht="61.8" customHeight="1" x14ac:dyDescent="0.3">
      <c r="A260" s="409" t="s">
        <v>208</v>
      </c>
      <c r="B260" s="409"/>
      <c r="C260" s="409"/>
      <c r="D260" s="409"/>
      <c r="E260" s="409"/>
      <c r="F260" s="409"/>
      <c r="G260" s="409"/>
    </row>
    <row r="261" spans="1:7" ht="18" customHeight="1" x14ac:dyDescent="0.35">
      <c r="A261" s="9" t="s">
        <v>143</v>
      </c>
      <c r="B261" s="10">
        <v>831</v>
      </c>
      <c r="C261" s="228"/>
      <c r="D261" s="228"/>
      <c r="E261" s="228"/>
      <c r="F261" s="228"/>
      <c r="G261" s="228"/>
    </row>
    <row r="262" spans="1:7" ht="18" customHeight="1" x14ac:dyDescent="0.3">
      <c r="A262" s="227" t="s">
        <v>84</v>
      </c>
      <c r="B262" s="396" t="s">
        <v>107</v>
      </c>
      <c r="C262" s="397"/>
      <c r="D262" s="396" t="s">
        <v>108</v>
      </c>
      <c r="E262" s="397"/>
      <c r="F262" s="396" t="s">
        <v>109</v>
      </c>
      <c r="G262" s="397"/>
    </row>
    <row r="263" spans="1:7" ht="18" customHeight="1" x14ac:dyDescent="0.3">
      <c r="A263" s="227">
        <v>1</v>
      </c>
      <c r="B263" s="396">
        <v>2</v>
      </c>
      <c r="C263" s="397"/>
      <c r="D263" s="396">
        <v>3</v>
      </c>
      <c r="E263" s="397"/>
      <c r="F263" s="396">
        <v>4</v>
      </c>
      <c r="G263" s="397"/>
    </row>
    <row r="264" spans="1:7" ht="18" customHeight="1" x14ac:dyDescent="0.3">
      <c r="A264" s="227"/>
      <c r="B264" s="396"/>
      <c r="C264" s="397"/>
      <c r="D264" s="396"/>
      <c r="E264" s="397"/>
      <c r="F264" s="396"/>
      <c r="G264" s="397"/>
    </row>
    <row r="265" spans="1:7" ht="18" customHeight="1" x14ac:dyDescent="0.3">
      <c r="A265" s="227"/>
      <c r="B265" s="396"/>
      <c r="C265" s="397"/>
      <c r="D265" s="396"/>
      <c r="E265" s="397"/>
      <c r="F265" s="396"/>
      <c r="G265" s="397"/>
    </row>
    <row r="266" spans="1:7" ht="18" customHeight="1" x14ac:dyDescent="0.3">
      <c r="A266" s="227" t="s">
        <v>244</v>
      </c>
      <c r="B266" s="396"/>
      <c r="C266" s="397"/>
      <c r="D266" s="396"/>
      <c r="E266" s="397"/>
      <c r="F266" s="399">
        <v>0</v>
      </c>
      <c r="G266" s="400"/>
    </row>
    <row r="267" spans="1:7" ht="18" customHeight="1" x14ac:dyDescent="0.35">
      <c r="A267" s="9" t="s">
        <v>143</v>
      </c>
      <c r="B267" s="10">
        <v>853</v>
      </c>
    </row>
    <row r="268" spans="1:7" ht="18" customHeight="1" x14ac:dyDescent="0.3">
      <c r="A268" s="11"/>
    </row>
    <row r="269" spans="1:7" ht="18" customHeight="1" x14ac:dyDescent="0.3">
      <c r="A269" s="227" t="s">
        <v>84</v>
      </c>
      <c r="B269" s="396" t="s">
        <v>107</v>
      </c>
      <c r="C269" s="397"/>
      <c r="D269" s="396" t="s">
        <v>108</v>
      </c>
      <c r="E269" s="397"/>
      <c r="F269" s="396" t="s">
        <v>109</v>
      </c>
      <c r="G269" s="397"/>
    </row>
    <row r="270" spans="1:7" ht="18" customHeight="1" x14ac:dyDescent="0.3">
      <c r="A270" s="227">
        <v>1</v>
      </c>
      <c r="B270" s="396">
        <v>2</v>
      </c>
      <c r="C270" s="397"/>
      <c r="D270" s="396">
        <v>3</v>
      </c>
      <c r="E270" s="397"/>
      <c r="F270" s="396">
        <v>4</v>
      </c>
      <c r="G270" s="397"/>
    </row>
    <row r="271" spans="1:7" ht="18" customHeight="1" x14ac:dyDescent="0.3">
      <c r="A271" s="227"/>
      <c r="B271" s="396"/>
      <c r="C271" s="397"/>
      <c r="D271" s="396"/>
      <c r="E271" s="397"/>
      <c r="F271" s="396"/>
      <c r="G271" s="397"/>
    </row>
    <row r="272" spans="1:7" ht="18" customHeight="1" x14ac:dyDescent="0.3">
      <c r="A272" s="227" t="s">
        <v>240</v>
      </c>
      <c r="B272" s="396"/>
      <c r="C272" s="397"/>
      <c r="D272" s="396"/>
      <c r="E272" s="397"/>
      <c r="F272" s="399">
        <v>0</v>
      </c>
      <c r="G272" s="400"/>
    </row>
    <row r="273" spans="1:7" ht="18" customHeight="1" x14ac:dyDescent="0.3">
      <c r="A273" s="145"/>
      <c r="B273" s="396"/>
      <c r="C273" s="397"/>
      <c r="D273" s="396"/>
      <c r="E273" s="397"/>
      <c r="F273" s="396"/>
      <c r="G273" s="397"/>
    </row>
    <row r="274" spans="1:7" ht="28.95" customHeight="1" x14ac:dyDescent="0.3">
      <c r="A274" s="145" t="s">
        <v>241</v>
      </c>
      <c r="B274" s="396"/>
      <c r="C274" s="397"/>
      <c r="D274" s="396"/>
      <c r="E274" s="397"/>
      <c r="F274" s="399">
        <v>0</v>
      </c>
      <c r="G274" s="400"/>
    </row>
    <row r="275" spans="1:7" ht="41.4" customHeight="1" x14ac:dyDescent="0.3">
      <c r="A275" s="145"/>
      <c r="B275" s="396"/>
      <c r="C275" s="397"/>
      <c r="D275" s="396"/>
      <c r="E275" s="397"/>
      <c r="F275" s="396"/>
      <c r="G275" s="397"/>
    </row>
    <row r="276" spans="1:7" ht="18" x14ac:dyDescent="0.3">
      <c r="A276" s="145" t="s">
        <v>242</v>
      </c>
      <c r="B276" s="396"/>
      <c r="C276" s="397"/>
      <c r="D276" s="396"/>
      <c r="E276" s="397"/>
      <c r="F276" s="399">
        <v>0</v>
      </c>
      <c r="G276" s="400"/>
    </row>
    <row r="277" spans="1:7" ht="18" x14ac:dyDescent="0.3">
      <c r="A277" s="145"/>
      <c r="B277" s="396"/>
      <c r="C277" s="397"/>
      <c r="D277" s="396"/>
      <c r="E277" s="397"/>
      <c r="F277" s="396"/>
      <c r="G277" s="397"/>
    </row>
    <row r="278" spans="1:7" ht="18" x14ac:dyDescent="0.3">
      <c r="A278" s="145" t="s">
        <v>243</v>
      </c>
      <c r="B278" s="396"/>
      <c r="C278" s="397"/>
      <c r="D278" s="396"/>
      <c r="E278" s="397"/>
      <c r="F278" s="399">
        <v>0</v>
      </c>
      <c r="G278" s="400"/>
    </row>
    <row r="279" spans="1:7" ht="58.95" customHeight="1" x14ac:dyDescent="0.3">
      <c r="A279" s="145"/>
      <c r="B279" s="396"/>
      <c r="C279" s="397"/>
      <c r="D279" s="396"/>
      <c r="E279" s="397"/>
      <c r="F279" s="396"/>
      <c r="G279" s="397"/>
    </row>
    <row r="280" spans="1:7" ht="28.95" customHeight="1" x14ac:dyDescent="0.3">
      <c r="A280" s="145" t="s">
        <v>244</v>
      </c>
      <c r="B280" s="396"/>
      <c r="C280" s="397"/>
      <c r="D280" s="396"/>
      <c r="E280" s="397"/>
      <c r="F280" s="399">
        <v>0</v>
      </c>
      <c r="G280" s="400"/>
    </row>
    <row r="281" spans="1:7" ht="28.95" customHeight="1" x14ac:dyDescent="0.3">
      <c r="A281" s="13"/>
      <c r="B281" s="425"/>
      <c r="C281" s="425"/>
      <c r="D281" s="425"/>
      <c r="E281" s="425"/>
      <c r="F281" s="426"/>
      <c r="G281" s="426"/>
    </row>
    <row r="282" spans="1:7" ht="28.95" customHeight="1" x14ac:dyDescent="0.3">
      <c r="A282" s="15"/>
      <c r="B282" s="16"/>
      <c r="C282" s="16"/>
      <c r="D282" s="16"/>
      <c r="E282" s="16"/>
      <c r="F282" s="16"/>
      <c r="G282" s="16"/>
    </row>
    <row r="283" spans="1:7" ht="17.399999999999999" x14ac:dyDescent="0.3">
      <c r="A283" s="409" t="s">
        <v>209</v>
      </c>
      <c r="B283" s="409"/>
      <c r="C283" s="409"/>
      <c r="D283" s="409"/>
      <c r="E283" s="409"/>
      <c r="F283" s="409"/>
      <c r="G283" s="409"/>
    </row>
    <row r="284" spans="1:7" ht="32.4" customHeight="1" x14ac:dyDescent="0.3">
      <c r="A284" s="427" t="s">
        <v>210</v>
      </c>
      <c r="B284" s="427"/>
      <c r="C284" s="427"/>
      <c r="D284" s="427"/>
      <c r="E284" s="427"/>
      <c r="F284" s="427"/>
      <c r="G284" s="427"/>
    </row>
    <row r="285" spans="1:7" ht="17.399999999999999" x14ac:dyDescent="0.3">
      <c r="A285" s="148"/>
      <c r="B285" s="148"/>
      <c r="C285" s="148"/>
      <c r="D285" s="148"/>
      <c r="E285" s="148"/>
      <c r="F285" s="148"/>
      <c r="G285" s="148"/>
    </row>
    <row r="286" spans="1:7" ht="18" x14ac:dyDescent="0.3">
      <c r="A286" s="9" t="s">
        <v>143</v>
      </c>
      <c r="B286" s="19">
        <v>244</v>
      </c>
      <c r="C286" s="148"/>
      <c r="D286" s="148"/>
      <c r="E286" s="148"/>
      <c r="F286" s="148"/>
      <c r="G286" s="148"/>
    </row>
    <row r="287" spans="1:7" ht="17.399999999999999" x14ac:dyDescent="0.3">
      <c r="A287" s="22"/>
      <c r="B287" s="22"/>
      <c r="C287" s="22"/>
      <c r="D287" s="22"/>
      <c r="E287" s="22"/>
      <c r="F287" s="22"/>
      <c r="G287" s="22"/>
    </row>
    <row r="288" spans="1:7" ht="54.6" customHeight="1" x14ac:dyDescent="0.3">
      <c r="A288" s="145" t="s">
        <v>84</v>
      </c>
      <c r="B288" s="395" t="s">
        <v>158</v>
      </c>
      <c r="C288" s="395"/>
      <c r="D288" s="395" t="s">
        <v>120</v>
      </c>
      <c r="E288" s="395"/>
      <c r="F288" s="395" t="s">
        <v>159</v>
      </c>
      <c r="G288" s="395"/>
    </row>
    <row r="289" spans="1:11" ht="18" x14ac:dyDescent="0.3">
      <c r="A289" s="145">
        <v>1</v>
      </c>
      <c r="B289" s="396">
        <v>2</v>
      </c>
      <c r="C289" s="397"/>
      <c r="D289" s="396">
        <v>3</v>
      </c>
      <c r="E289" s="397"/>
      <c r="F289" s="416">
        <v>4</v>
      </c>
      <c r="G289" s="417"/>
    </row>
    <row r="290" spans="1:11" ht="18" x14ac:dyDescent="0.3">
      <c r="A290" s="13" t="s">
        <v>157</v>
      </c>
      <c r="B290" s="416"/>
      <c r="C290" s="417"/>
      <c r="D290" s="416"/>
      <c r="E290" s="417"/>
      <c r="F290" s="399">
        <f>B290*D290</f>
        <v>0</v>
      </c>
      <c r="G290" s="400"/>
    </row>
    <row r="291" spans="1:11" ht="18" x14ac:dyDescent="0.3">
      <c r="A291" s="13" t="s">
        <v>118</v>
      </c>
      <c r="B291" s="416"/>
      <c r="C291" s="417"/>
      <c r="D291" s="416"/>
      <c r="E291" s="417"/>
      <c r="F291" s="423"/>
      <c r="G291" s="424"/>
    </row>
    <row r="292" spans="1:11" ht="17.399999999999999" x14ac:dyDescent="0.3">
      <c r="A292" s="144"/>
      <c r="B292" s="144"/>
      <c r="C292" s="144"/>
      <c r="D292" s="144"/>
      <c r="E292" s="144"/>
      <c r="F292" s="144"/>
      <c r="G292" s="144"/>
    </row>
    <row r="293" spans="1:11" ht="17.399999999999999" x14ac:dyDescent="0.3">
      <c r="A293" s="408" t="s">
        <v>211</v>
      </c>
      <c r="B293" s="408"/>
      <c r="C293" s="408"/>
      <c r="D293" s="408"/>
      <c r="E293" s="408"/>
      <c r="F293" s="408"/>
      <c r="G293" s="408"/>
    </row>
    <row r="294" spans="1:11" ht="18" x14ac:dyDescent="0.3">
      <c r="A294" s="9"/>
    </row>
    <row r="295" spans="1:11" ht="18" x14ac:dyDescent="0.35">
      <c r="A295" s="9" t="s">
        <v>143</v>
      </c>
      <c r="B295" s="10">
        <v>244</v>
      </c>
    </row>
    <row r="296" spans="1:11" ht="17.399999999999999" x14ac:dyDescent="0.3">
      <c r="A296" s="8"/>
    </row>
    <row r="297" spans="1:11" ht="18" x14ac:dyDescent="0.3">
      <c r="A297" s="145" t="s">
        <v>84</v>
      </c>
      <c r="B297" s="395" t="s">
        <v>119</v>
      </c>
      <c r="C297" s="395"/>
      <c r="D297" s="395" t="s">
        <v>120</v>
      </c>
      <c r="E297" s="395"/>
      <c r="F297" s="395" t="s">
        <v>183</v>
      </c>
      <c r="G297" s="395"/>
    </row>
    <row r="298" spans="1:11" ht="50.4" customHeight="1" x14ac:dyDescent="0.3">
      <c r="A298" s="145">
        <v>1</v>
      </c>
      <c r="B298" s="396">
        <v>2</v>
      </c>
      <c r="C298" s="397"/>
      <c r="D298" s="396">
        <v>3</v>
      </c>
      <c r="E298" s="397"/>
      <c r="F298" s="416">
        <v>4</v>
      </c>
      <c r="G298" s="417"/>
      <c r="K298" s="7" t="s">
        <v>371</v>
      </c>
    </row>
    <row r="299" spans="1:11" ht="18" x14ac:dyDescent="0.3">
      <c r="A299" s="13" t="s">
        <v>121</v>
      </c>
      <c r="B299" s="416">
        <v>1</v>
      </c>
      <c r="C299" s="417"/>
      <c r="D299" s="416">
        <v>1526.6669999999999</v>
      </c>
      <c r="E299" s="417"/>
      <c r="F299" s="399">
        <f>B299*D299*12</f>
        <v>18320.004000000001</v>
      </c>
      <c r="G299" s="400"/>
    </row>
    <row r="300" spans="1:11" ht="18" x14ac:dyDescent="0.3">
      <c r="A300" s="13" t="s">
        <v>276</v>
      </c>
      <c r="B300" s="416">
        <v>1</v>
      </c>
      <c r="C300" s="417"/>
      <c r="D300" s="416">
        <v>2879.614</v>
      </c>
      <c r="E300" s="417"/>
      <c r="F300" s="399">
        <f>B300*D300*12</f>
        <v>34555.368000000002</v>
      </c>
      <c r="G300" s="400"/>
    </row>
    <row r="301" spans="1:11" ht="18" x14ac:dyDescent="0.3">
      <c r="A301" s="13" t="s">
        <v>144</v>
      </c>
      <c r="B301" s="416"/>
      <c r="C301" s="417"/>
      <c r="D301" s="416"/>
      <c r="E301" s="417"/>
      <c r="F301" s="423">
        <f>F299+F300</f>
        <v>52875.372000000003</v>
      </c>
      <c r="G301" s="424"/>
    </row>
    <row r="302" spans="1:11" ht="15" x14ac:dyDescent="0.3">
      <c r="A302" s="23"/>
    </row>
    <row r="303" spans="1:11" ht="17.399999999999999" x14ac:dyDescent="0.3">
      <c r="A303" s="408" t="s">
        <v>212</v>
      </c>
      <c r="B303" s="408"/>
      <c r="C303" s="408"/>
      <c r="D303" s="408"/>
      <c r="E303" s="408"/>
      <c r="F303" s="408"/>
      <c r="G303" s="408"/>
    </row>
    <row r="304" spans="1:11" ht="18" x14ac:dyDescent="0.3">
      <c r="A304" s="9"/>
    </row>
    <row r="305" spans="1:7" ht="18" x14ac:dyDescent="0.35">
      <c r="A305" s="9" t="s">
        <v>143</v>
      </c>
      <c r="B305" s="10">
        <v>244</v>
      </c>
    </row>
    <row r="306" spans="1:7" ht="17.399999999999999" x14ac:dyDescent="0.3">
      <c r="A306" s="8"/>
    </row>
    <row r="307" spans="1:7" ht="54.6" customHeight="1" x14ac:dyDescent="0.3">
      <c r="A307" s="145" t="s">
        <v>84</v>
      </c>
      <c r="B307" s="395" t="s">
        <v>123</v>
      </c>
      <c r="C307" s="395"/>
      <c r="D307" s="395" t="s">
        <v>91</v>
      </c>
      <c r="E307" s="395"/>
      <c r="F307" s="395" t="s">
        <v>183</v>
      </c>
      <c r="G307" s="395"/>
    </row>
    <row r="308" spans="1:7" ht="18" x14ac:dyDescent="0.3">
      <c r="A308" s="145">
        <v>1</v>
      </c>
      <c r="B308" s="396">
        <v>2</v>
      </c>
      <c r="C308" s="397"/>
      <c r="D308" s="396">
        <v>3</v>
      </c>
      <c r="E308" s="397"/>
      <c r="F308" s="396">
        <v>4</v>
      </c>
      <c r="G308" s="397"/>
    </row>
    <row r="309" spans="1:7" ht="18" x14ac:dyDescent="0.3">
      <c r="A309" s="13"/>
      <c r="B309" s="396"/>
      <c r="C309" s="397"/>
      <c r="D309" s="396"/>
      <c r="E309" s="397"/>
      <c r="F309" s="399">
        <f>B309*D309*12</f>
        <v>0</v>
      </c>
      <c r="G309" s="400"/>
    </row>
    <row r="310" spans="1:7" ht="18" x14ac:dyDescent="0.3">
      <c r="A310" s="13" t="s">
        <v>118</v>
      </c>
      <c r="B310" s="396"/>
      <c r="C310" s="397"/>
      <c r="D310" s="396"/>
      <c r="E310" s="397"/>
      <c r="F310" s="399">
        <f>B310*D310*12</f>
        <v>0</v>
      </c>
      <c r="G310" s="400"/>
    </row>
    <row r="311" spans="1:7" ht="17.399999999999999" x14ac:dyDescent="0.3">
      <c r="A311" s="8"/>
    </row>
    <row r="312" spans="1:7" ht="17.399999999999999" x14ac:dyDescent="0.3">
      <c r="A312" s="408" t="s">
        <v>213</v>
      </c>
      <c r="B312" s="408"/>
      <c r="C312" s="408"/>
      <c r="D312" s="408"/>
      <c r="E312" s="408"/>
      <c r="F312" s="408"/>
      <c r="G312" s="408"/>
    </row>
    <row r="313" spans="1:7" ht="18" x14ac:dyDescent="0.3">
      <c r="A313" s="9"/>
    </row>
    <row r="314" spans="1:7" ht="18" x14ac:dyDescent="0.35">
      <c r="A314" s="9" t="s">
        <v>143</v>
      </c>
      <c r="B314" s="10" t="s">
        <v>303</v>
      </c>
    </row>
    <row r="315" spans="1:7" ht="17.399999999999999" x14ac:dyDescent="0.3">
      <c r="A315" s="8"/>
    </row>
    <row r="316" spans="1:7" ht="18" x14ac:dyDescent="0.3">
      <c r="A316" s="145" t="s">
        <v>84</v>
      </c>
      <c r="B316" s="395" t="s">
        <v>124</v>
      </c>
      <c r="C316" s="395"/>
      <c r="D316" s="395" t="s">
        <v>125</v>
      </c>
      <c r="E316" s="395"/>
      <c r="F316" s="395" t="s">
        <v>92</v>
      </c>
      <c r="G316" s="395"/>
    </row>
    <row r="317" spans="1:7" ht="18" x14ac:dyDescent="0.3">
      <c r="A317" s="145">
        <v>1</v>
      </c>
      <c r="B317" s="396">
        <v>2</v>
      </c>
      <c r="C317" s="397"/>
      <c r="D317" s="396">
        <v>3</v>
      </c>
      <c r="E317" s="397"/>
      <c r="F317" s="396">
        <v>4</v>
      </c>
      <c r="G317" s="397"/>
    </row>
    <row r="318" spans="1:7" ht="54" x14ac:dyDescent="0.3">
      <c r="A318" s="13" t="s">
        <v>18</v>
      </c>
      <c r="B318" s="396">
        <v>88.789904800000002</v>
      </c>
      <c r="C318" s="397"/>
      <c r="D318" s="396">
        <v>4320.4671797999999</v>
      </c>
      <c r="E318" s="397"/>
      <c r="F318" s="399">
        <f t="shared" ref="F318:F323" si="1">B318*D318</f>
        <v>383613.86958596646</v>
      </c>
      <c r="G318" s="400"/>
    </row>
    <row r="319" spans="1:7" ht="36" x14ac:dyDescent="0.3">
      <c r="A319" s="13" t="s">
        <v>19</v>
      </c>
      <c r="B319" s="396"/>
      <c r="C319" s="397"/>
      <c r="D319" s="396"/>
      <c r="E319" s="397"/>
      <c r="F319" s="399">
        <f t="shared" si="1"/>
        <v>0</v>
      </c>
      <c r="G319" s="400"/>
    </row>
    <row r="320" spans="1:7" ht="44.55" customHeight="1" x14ac:dyDescent="0.3">
      <c r="A320" s="13" t="s">
        <v>20</v>
      </c>
      <c r="B320" s="396">
        <v>10560.850759999999</v>
      </c>
      <c r="C320" s="397"/>
      <c r="D320" s="396">
        <v>6.2909837</v>
      </c>
      <c r="E320" s="397"/>
      <c r="F320" s="399">
        <f>B320*D320</f>
        <v>66438.139989292613</v>
      </c>
      <c r="G320" s="400"/>
    </row>
    <row r="321" spans="1:7" ht="72" x14ac:dyDescent="0.3">
      <c r="A321" s="13" t="s">
        <v>21</v>
      </c>
      <c r="B321" s="396">
        <v>61.63017</v>
      </c>
      <c r="C321" s="397"/>
      <c r="D321" s="396">
        <v>88.741600000000005</v>
      </c>
      <c r="E321" s="397"/>
      <c r="F321" s="399">
        <f t="shared" si="1"/>
        <v>5469.1598940720005</v>
      </c>
      <c r="G321" s="400"/>
    </row>
    <row r="322" spans="1:7" ht="54" x14ac:dyDescent="0.3">
      <c r="A322" s="24" t="s">
        <v>22</v>
      </c>
      <c r="B322" s="396">
        <v>12</v>
      </c>
      <c r="C322" s="397"/>
      <c r="D322" s="396">
        <v>2829.3325</v>
      </c>
      <c r="E322" s="397"/>
      <c r="F322" s="399">
        <f t="shared" si="1"/>
        <v>33951.99</v>
      </c>
      <c r="G322" s="400"/>
    </row>
    <row r="323" spans="1:7" ht="54" x14ac:dyDescent="0.3">
      <c r="A323" s="24" t="s">
        <v>306</v>
      </c>
      <c r="B323" s="396"/>
      <c r="C323" s="397"/>
      <c r="D323" s="396"/>
      <c r="E323" s="397"/>
      <c r="F323" s="399">
        <f t="shared" si="1"/>
        <v>0</v>
      </c>
      <c r="G323" s="400"/>
    </row>
    <row r="324" spans="1:7" ht="18" x14ac:dyDescent="0.3">
      <c r="A324" s="24" t="s">
        <v>144</v>
      </c>
      <c r="B324" s="396"/>
      <c r="C324" s="397"/>
      <c r="D324" s="396"/>
      <c r="E324" s="397"/>
      <c r="F324" s="399">
        <f>F318+F319+F320+F321+F322</f>
        <v>489473.15946933103</v>
      </c>
      <c r="G324" s="400"/>
    </row>
    <row r="325" spans="1:7" ht="18" x14ac:dyDescent="0.3">
      <c r="A325" s="25"/>
      <c r="B325" s="26"/>
      <c r="C325" s="26"/>
      <c r="D325" s="26"/>
      <c r="E325" s="26"/>
      <c r="F325" s="26"/>
      <c r="G325" s="26"/>
    </row>
    <row r="326" spans="1:7" ht="39" customHeight="1" x14ac:dyDescent="0.3">
      <c r="A326" s="428" t="s">
        <v>214</v>
      </c>
      <c r="B326" s="428"/>
      <c r="C326" s="428"/>
      <c r="D326" s="428"/>
      <c r="E326" s="428"/>
      <c r="F326" s="428"/>
      <c r="G326" s="428"/>
    </row>
    <row r="327" spans="1:7" ht="17.399999999999999" x14ac:dyDescent="0.3">
      <c r="A327" s="149"/>
      <c r="B327" s="149"/>
      <c r="C327" s="149"/>
      <c r="D327" s="149"/>
      <c r="E327" s="149"/>
      <c r="F327" s="149"/>
      <c r="G327" s="149"/>
    </row>
    <row r="328" spans="1:7" ht="18" x14ac:dyDescent="0.35">
      <c r="A328" s="9" t="s">
        <v>143</v>
      </c>
      <c r="B328" s="10">
        <v>244</v>
      </c>
    </row>
    <row r="329" spans="1:7" ht="17.399999999999999" x14ac:dyDescent="0.3">
      <c r="A329" s="8"/>
    </row>
    <row r="330" spans="1:7" ht="39.6" customHeight="1" x14ac:dyDescent="0.3">
      <c r="A330" s="145" t="s">
        <v>84</v>
      </c>
      <c r="B330" s="395" t="s">
        <v>126</v>
      </c>
      <c r="C330" s="395"/>
      <c r="D330" s="395" t="s">
        <v>146</v>
      </c>
      <c r="E330" s="395"/>
      <c r="F330" s="395" t="s">
        <v>127</v>
      </c>
      <c r="G330" s="395"/>
    </row>
    <row r="331" spans="1:7" ht="18" x14ac:dyDescent="0.3">
      <c r="A331" s="145">
        <v>1</v>
      </c>
      <c r="B331" s="396">
        <v>2</v>
      </c>
      <c r="C331" s="397"/>
      <c r="D331" s="396">
        <v>3</v>
      </c>
      <c r="E331" s="397"/>
      <c r="F331" s="396">
        <v>4</v>
      </c>
      <c r="G331" s="397"/>
    </row>
    <row r="332" spans="1:7" ht="43.2" customHeight="1" x14ac:dyDescent="0.3">
      <c r="A332" s="13" t="s">
        <v>128</v>
      </c>
      <c r="B332" s="396"/>
      <c r="C332" s="397"/>
      <c r="D332" s="396"/>
      <c r="E332" s="397"/>
      <c r="F332" s="399">
        <f>B332*D332</f>
        <v>0</v>
      </c>
      <c r="G332" s="400"/>
    </row>
    <row r="333" spans="1:7" ht="18" x14ac:dyDescent="0.3">
      <c r="A333" s="13" t="s">
        <v>116</v>
      </c>
      <c r="B333" s="396"/>
      <c r="C333" s="397"/>
      <c r="D333" s="396"/>
      <c r="E333" s="397"/>
      <c r="F333" s="399">
        <f>B333*D333</f>
        <v>0</v>
      </c>
      <c r="G333" s="400"/>
    </row>
    <row r="334" spans="1:7" ht="18" x14ac:dyDescent="0.3">
      <c r="A334" s="27"/>
      <c r="B334" s="26"/>
      <c r="C334" s="26"/>
      <c r="D334" s="26"/>
      <c r="E334" s="26"/>
      <c r="F334" s="26"/>
      <c r="G334" s="26"/>
    </row>
    <row r="335" spans="1:7" ht="34.200000000000003" customHeight="1" x14ac:dyDescent="0.3">
      <c r="A335" s="427" t="s">
        <v>215</v>
      </c>
      <c r="B335" s="427"/>
      <c r="C335" s="427"/>
      <c r="D335" s="427"/>
      <c r="E335" s="427"/>
      <c r="F335" s="427"/>
      <c r="G335" s="427"/>
    </row>
    <row r="336" spans="1:7" ht="18" x14ac:dyDescent="0.3">
      <c r="A336" s="9"/>
    </row>
    <row r="337" spans="1:7" ht="43.8" customHeight="1" x14ac:dyDescent="0.35">
      <c r="A337" s="9" t="s">
        <v>143</v>
      </c>
      <c r="B337" s="10">
        <v>243</v>
      </c>
    </row>
    <row r="338" spans="1:7" ht="17.399999999999999" x14ac:dyDescent="0.3">
      <c r="A338" s="8"/>
    </row>
    <row r="339" spans="1:7" ht="34.200000000000003" customHeight="1" x14ac:dyDescent="0.3">
      <c r="A339" s="396" t="s">
        <v>84</v>
      </c>
      <c r="B339" s="403"/>
      <c r="C339" s="397"/>
      <c r="D339" s="395" t="s">
        <v>129</v>
      </c>
      <c r="E339" s="395"/>
      <c r="F339" s="395" t="s">
        <v>130</v>
      </c>
      <c r="G339" s="395"/>
    </row>
    <row r="340" spans="1:7" ht="34.200000000000003" customHeight="1" x14ac:dyDescent="0.35">
      <c r="A340" s="396">
        <v>1</v>
      </c>
      <c r="B340" s="403"/>
      <c r="C340" s="397"/>
      <c r="D340" s="410">
        <v>2</v>
      </c>
      <c r="E340" s="411"/>
      <c r="F340" s="410">
        <v>3</v>
      </c>
      <c r="G340" s="411"/>
    </row>
    <row r="341" spans="1:7" ht="34.200000000000003" customHeight="1" x14ac:dyDescent="0.3">
      <c r="A341" s="404" t="s">
        <v>161</v>
      </c>
      <c r="B341" s="405"/>
      <c r="C341" s="406"/>
      <c r="D341" s="430"/>
      <c r="E341" s="431"/>
      <c r="F341" s="412">
        <v>0</v>
      </c>
      <c r="G341" s="413"/>
    </row>
    <row r="342" spans="1:7" ht="34.200000000000003" customHeight="1" x14ac:dyDescent="0.3">
      <c r="A342" s="404" t="s">
        <v>118</v>
      </c>
      <c r="B342" s="405"/>
      <c r="C342" s="406"/>
      <c r="D342" s="430"/>
      <c r="E342" s="431"/>
      <c r="F342" s="414"/>
      <c r="G342" s="415"/>
    </row>
    <row r="343" spans="1:7" ht="18" x14ac:dyDescent="0.3">
      <c r="A343" s="28"/>
      <c r="B343" s="28"/>
      <c r="C343" s="28"/>
      <c r="D343" s="17"/>
      <c r="E343" s="17"/>
      <c r="F343" s="17"/>
      <c r="G343" s="17"/>
    </row>
    <row r="344" spans="1:7" ht="18" x14ac:dyDescent="0.35">
      <c r="A344" s="9" t="s">
        <v>143</v>
      </c>
      <c r="B344" s="10">
        <v>244</v>
      </c>
    </row>
    <row r="345" spans="1:7" ht="17.399999999999999" x14ac:dyDescent="0.3">
      <c r="A345" s="8"/>
    </row>
    <row r="346" spans="1:7" ht="18" x14ac:dyDescent="0.3">
      <c r="A346" s="396" t="s">
        <v>84</v>
      </c>
      <c r="B346" s="403"/>
      <c r="C346" s="397"/>
      <c r="D346" s="395" t="s">
        <v>129</v>
      </c>
      <c r="E346" s="395"/>
      <c r="F346" s="395" t="s">
        <v>130</v>
      </c>
      <c r="G346" s="395"/>
    </row>
    <row r="347" spans="1:7" ht="18" x14ac:dyDescent="0.35">
      <c r="A347" s="396">
        <v>1</v>
      </c>
      <c r="B347" s="403"/>
      <c r="C347" s="397"/>
      <c r="D347" s="410">
        <v>2</v>
      </c>
      <c r="E347" s="411"/>
      <c r="F347" s="410">
        <v>3</v>
      </c>
      <c r="G347" s="411"/>
    </row>
    <row r="348" spans="1:7" ht="18" customHeight="1" x14ac:dyDescent="0.3">
      <c r="A348" s="404" t="s">
        <v>277</v>
      </c>
      <c r="B348" s="405"/>
      <c r="C348" s="406"/>
      <c r="D348" s="430">
        <v>12</v>
      </c>
      <c r="E348" s="431"/>
      <c r="F348" s="412">
        <v>48898.080000000002</v>
      </c>
      <c r="G348" s="413"/>
    </row>
    <row r="349" spans="1:7" ht="38.4" customHeight="1" x14ac:dyDescent="0.3">
      <c r="A349" s="404" t="s">
        <v>278</v>
      </c>
      <c r="B349" s="405"/>
      <c r="C349" s="406"/>
      <c r="D349" s="430">
        <v>12</v>
      </c>
      <c r="E349" s="431"/>
      <c r="F349" s="412">
        <v>32490.34</v>
      </c>
      <c r="G349" s="413"/>
    </row>
    <row r="350" spans="1:7" ht="18" customHeight="1" x14ac:dyDescent="0.3">
      <c r="A350" s="404" t="s">
        <v>133</v>
      </c>
      <c r="B350" s="405"/>
      <c r="C350" s="406"/>
      <c r="D350" s="430">
        <v>20</v>
      </c>
      <c r="E350" s="431"/>
      <c r="F350" s="412">
        <v>6000</v>
      </c>
      <c r="G350" s="413"/>
    </row>
    <row r="351" spans="1:7" ht="38.4" customHeight="1" x14ac:dyDescent="0.3">
      <c r="A351" s="404" t="s">
        <v>131</v>
      </c>
      <c r="B351" s="405"/>
      <c r="C351" s="406"/>
      <c r="D351" s="430">
        <v>5</v>
      </c>
      <c r="E351" s="431"/>
      <c r="F351" s="412">
        <v>9508.07</v>
      </c>
      <c r="G351" s="413"/>
    </row>
    <row r="352" spans="1:7" ht="18" x14ac:dyDescent="0.35">
      <c r="A352" s="404" t="s">
        <v>144</v>
      </c>
      <c r="B352" s="405"/>
      <c r="C352" s="406"/>
      <c r="D352" s="430"/>
      <c r="E352" s="431"/>
      <c r="F352" s="479">
        <f>F348+F349+F350+F351</f>
        <v>96896.489999999991</v>
      </c>
      <c r="G352" s="480"/>
    </row>
    <row r="353" spans="1:7" ht="18" x14ac:dyDescent="0.3">
      <c r="A353" s="29"/>
    </row>
    <row r="354" spans="1:7" ht="17.399999999999999" x14ac:dyDescent="0.3">
      <c r="A354" s="408" t="s">
        <v>216</v>
      </c>
      <c r="B354" s="408"/>
      <c r="C354" s="408"/>
      <c r="D354" s="408"/>
      <c r="E354" s="408"/>
      <c r="F354" s="408"/>
      <c r="G354" s="408"/>
    </row>
    <row r="355" spans="1:7" ht="18" x14ac:dyDescent="0.3">
      <c r="A355" s="9"/>
    </row>
    <row r="356" spans="1:7" ht="30" customHeight="1" x14ac:dyDescent="0.35">
      <c r="A356" s="9" t="s">
        <v>143</v>
      </c>
      <c r="B356" s="10">
        <v>243</v>
      </c>
    </row>
    <row r="357" spans="1:7" ht="17.399999999999999" x14ac:dyDescent="0.3">
      <c r="A357" s="8"/>
    </row>
    <row r="358" spans="1:7" ht="18.899999999999999" customHeight="1" x14ac:dyDescent="0.3">
      <c r="A358" s="396" t="s">
        <v>84</v>
      </c>
      <c r="B358" s="403"/>
      <c r="C358" s="397"/>
      <c r="D358" s="395" t="s">
        <v>135</v>
      </c>
      <c r="E358" s="395"/>
      <c r="F358" s="395" t="s">
        <v>136</v>
      </c>
      <c r="G358" s="395"/>
    </row>
    <row r="359" spans="1:7" ht="18" x14ac:dyDescent="0.35">
      <c r="A359" s="396">
        <v>1</v>
      </c>
      <c r="B359" s="403"/>
      <c r="C359" s="397"/>
      <c r="D359" s="410">
        <v>2</v>
      </c>
      <c r="E359" s="411"/>
      <c r="F359" s="410">
        <v>3</v>
      </c>
      <c r="G359" s="411"/>
    </row>
    <row r="360" spans="1:7" ht="51" customHeight="1" x14ac:dyDescent="0.3">
      <c r="A360" s="404" t="s">
        <v>160</v>
      </c>
      <c r="B360" s="405"/>
      <c r="C360" s="406"/>
      <c r="D360" s="430"/>
      <c r="E360" s="431"/>
      <c r="F360" s="412">
        <v>0</v>
      </c>
      <c r="G360" s="413"/>
    </row>
    <row r="361" spans="1:7" ht="55.5" customHeight="1" x14ac:dyDescent="0.3">
      <c r="A361" s="404" t="s">
        <v>118</v>
      </c>
      <c r="B361" s="405"/>
      <c r="C361" s="406"/>
      <c r="D361" s="430"/>
      <c r="E361" s="431"/>
      <c r="F361" s="414"/>
      <c r="G361" s="415"/>
    </row>
    <row r="362" spans="1:7" ht="18" x14ac:dyDescent="0.3">
      <c r="A362" s="28"/>
      <c r="B362" s="28"/>
      <c r="C362" s="28"/>
      <c r="D362" s="17"/>
      <c r="E362" s="17"/>
      <c r="F362" s="17"/>
      <c r="G362" s="17"/>
    </row>
    <row r="363" spans="1:7" ht="18" x14ac:dyDescent="0.35">
      <c r="A363" s="9" t="s">
        <v>143</v>
      </c>
      <c r="B363" s="10">
        <v>244</v>
      </c>
    </row>
    <row r="364" spans="1:7" ht="17.399999999999999" x14ac:dyDescent="0.3">
      <c r="A364" s="8"/>
    </row>
    <row r="365" spans="1:7" ht="18" customHeight="1" x14ac:dyDescent="0.3">
      <c r="A365" s="396" t="s">
        <v>84</v>
      </c>
      <c r="B365" s="403"/>
      <c r="C365" s="397"/>
      <c r="D365" s="395" t="s">
        <v>135</v>
      </c>
      <c r="E365" s="395"/>
      <c r="F365" s="395" t="s">
        <v>136</v>
      </c>
      <c r="G365" s="395"/>
    </row>
    <row r="366" spans="1:7" ht="18" x14ac:dyDescent="0.35">
      <c r="A366" s="396">
        <v>1</v>
      </c>
      <c r="B366" s="403"/>
      <c r="C366" s="397"/>
      <c r="D366" s="410">
        <v>2</v>
      </c>
      <c r="E366" s="411"/>
      <c r="F366" s="410">
        <v>3</v>
      </c>
      <c r="G366" s="411"/>
    </row>
    <row r="367" spans="1:7" ht="18" customHeight="1" x14ac:dyDescent="0.3">
      <c r="A367" s="404" t="s">
        <v>137</v>
      </c>
      <c r="B367" s="405"/>
      <c r="C367" s="406"/>
      <c r="D367" s="430">
        <v>3</v>
      </c>
      <c r="E367" s="431"/>
      <c r="F367" s="412">
        <v>57926</v>
      </c>
      <c r="G367" s="413"/>
    </row>
    <row r="368" spans="1:7" ht="36" customHeight="1" x14ac:dyDescent="0.3">
      <c r="A368" s="404" t="s">
        <v>138</v>
      </c>
      <c r="B368" s="405"/>
      <c r="C368" s="406"/>
      <c r="D368" s="430">
        <v>1</v>
      </c>
      <c r="E368" s="431"/>
      <c r="F368" s="412">
        <v>78820.56</v>
      </c>
      <c r="G368" s="413"/>
    </row>
    <row r="369" spans="1:7" ht="18" customHeight="1" x14ac:dyDescent="0.3">
      <c r="A369" s="404" t="s">
        <v>279</v>
      </c>
      <c r="B369" s="405"/>
      <c r="C369" s="406"/>
      <c r="D369" s="430">
        <v>1</v>
      </c>
      <c r="E369" s="431"/>
      <c r="F369" s="412">
        <v>25489.439999999999</v>
      </c>
      <c r="G369" s="413"/>
    </row>
    <row r="370" spans="1:7" ht="18" customHeight="1" x14ac:dyDescent="0.3">
      <c r="A370" s="404" t="s">
        <v>370</v>
      </c>
      <c r="B370" s="405"/>
      <c r="C370" s="406"/>
      <c r="D370" s="430">
        <v>1</v>
      </c>
      <c r="E370" s="431"/>
      <c r="F370" s="412">
        <v>30000</v>
      </c>
      <c r="G370" s="413"/>
    </row>
    <row r="371" spans="1:7" ht="18" customHeight="1" x14ac:dyDescent="0.3">
      <c r="A371" s="404" t="s">
        <v>280</v>
      </c>
      <c r="B371" s="405"/>
      <c r="C371" s="406"/>
      <c r="D371" s="430">
        <v>3</v>
      </c>
      <c r="E371" s="431"/>
      <c r="F371" s="412">
        <v>36712.39</v>
      </c>
      <c r="G371" s="413"/>
    </row>
    <row r="372" spans="1:7" ht="18" x14ac:dyDescent="0.35">
      <c r="A372" s="404" t="s">
        <v>144</v>
      </c>
      <c r="B372" s="405"/>
      <c r="C372" s="406"/>
      <c r="D372" s="430"/>
      <c r="E372" s="431"/>
      <c r="F372" s="479">
        <f>F367+F368+F369+F370+F371</f>
        <v>228948.39</v>
      </c>
      <c r="G372" s="480"/>
    </row>
    <row r="373" spans="1:7" ht="43.2" customHeight="1" x14ac:dyDescent="0.3">
      <c r="A373" s="408" t="s">
        <v>217</v>
      </c>
      <c r="B373" s="408"/>
      <c r="C373" s="408"/>
      <c r="D373" s="408"/>
      <c r="E373" s="408"/>
      <c r="F373" s="408"/>
      <c r="G373" s="408"/>
    </row>
    <row r="374" spans="1:7" ht="18" x14ac:dyDescent="0.3">
      <c r="A374" s="9"/>
    </row>
    <row r="375" spans="1:7" ht="18" x14ac:dyDescent="0.35">
      <c r="A375" s="9" t="s">
        <v>143</v>
      </c>
      <c r="B375" s="10">
        <v>244</v>
      </c>
    </row>
    <row r="376" spans="1:7" ht="17.399999999999999" x14ac:dyDescent="0.3">
      <c r="A376" s="8"/>
    </row>
    <row r="377" spans="1:7" ht="34.799999999999997" customHeight="1" x14ac:dyDescent="0.3">
      <c r="A377" s="396" t="s">
        <v>84</v>
      </c>
      <c r="B377" s="397"/>
      <c r="C377" s="396" t="s">
        <v>135</v>
      </c>
      <c r="D377" s="397"/>
      <c r="E377" s="396" t="s">
        <v>136</v>
      </c>
      <c r="F377" s="403"/>
      <c r="G377" s="397"/>
    </row>
    <row r="378" spans="1:7" ht="18" x14ac:dyDescent="0.35">
      <c r="A378" s="396">
        <v>1</v>
      </c>
      <c r="B378" s="397"/>
      <c r="C378" s="396">
        <v>2</v>
      </c>
      <c r="D378" s="397"/>
      <c r="E378" s="410">
        <v>3</v>
      </c>
      <c r="F378" s="434"/>
      <c r="G378" s="411"/>
    </row>
    <row r="379" spans="1:7" ht="18" x14ac:dyDescent="0.3">
      <c r="A379" s="404" t="s">
        <v>25</v>
      </c>
      <c r="B379" s="406"/>
      <c r="C379" s="396"/>
      <c r="D379" s="397"/>
      <c r="E379" s="412">
        <v>0</v>
      </c>
      <c r="F379" s="481"/>
      <c r="G379" s="413"/>
    </row>
    <row r="380" spans="1:7" ht="18" x14ac:dyDescent="0.3">
      <c r="A380" s="404" t="s">
        <v>118</v>
      </c>
      <c r="B380" s="406"/>
      <c r="C380" s="396"/>
      <c r="D380" s="397"/>
      <c r="E380" s="414"/>
      <c r="F380" s="436"/>
      <c r="G380" s="415"/>
    </row>
    <row r="381" spans="1:7" ht="15" x14ac:dyDescent="0.3">
      <c r="A381" s="23"/>
    </row>
    <row r="382" spans="1:7" ht="17.399999999999999" x14ac:dyDescent="0.3">
      <c r="A382" s="409" t="s">
        <v>218</v>
      </c>
      <c r="B382" s="409"/>
      <c r="C382" s="409"/>
      <c r="D382" s="409"/>
      <c r="E382" s="409"/>
      <c r="F382" s="409"/>
      <c r="G382" s="409"/>
    </row>
    <row r="383" spans="1:7" ht="18" x14ac:dyDescent="0.3">
      <c r="A383" s="29"/>
    </row>
    <row r="384" spans="1:7" ht="18" x14ac:dyDescent="0.35">
      <c r="A384" s="9" t="s">
        <v>143</v>
      </c>
      <c r="B384" s="10">
        <v>244</v>
      </c>
    </row>
    <row r="385" spans="1:7" ht="17.399999999999999" x14ac:dyDescent="0.3">
      <c r="A385" s="8"/>
    </row>
    <row r="386" spans="1:7" ht="18" x14ac:dyDescent="0.3">
      <c r="A386" s="145" t="s">
        <v>84</v>
      </c>
      <c r="B386" s="395" t="s">
        <v>140</v>
      </c>
      <c r="C386" s="395"/>
      <c r="D386" s="395" t="s">
        <v>141</v>
      </c>
      <c r="E386" s="395"/>
      <c r="F386" s="395" t="s">
        <v>147</v>
      </c>
      <c r="G386" s="395"/>
    </row>
    <row r="387" spans="1:7" ht="18" x14ac:dyDescent="0.3">
      <c r="A387" s="145">
        <v>1</v>
      </c>
      <c r="B387" s="396">
        <v>2</v>
      </c>
      <c r="C387" s="397"/>
      <c r="D387" s="396">
        <v>3</v>
      </c>
      <c r="E387" s="397"/>
      <c r="F387" s="396">
        <v>4</v>
      </c>
      <c r="G387" s="397"/>
    </row>
    <row r="388" spans="1:7" ht="41.4" customHeight="1" x14ac:dyDescent="0.3">
      <c r="A388" s="145"/>
      <c r="B388" s="396"/>
      <c r="C388" s="397"/>
      <c r="D388" s="396"/>
      <c r="E388" s="397"/>
      <c r="F388" s="399">
        <f>B388*D388</f>
        <v>0</v>
      </c>
      <c r="G388" s="400"/>
    </row>
    <row r="389" spans="1:7" ht="18" x14ac:dyDescent="0.3">
      <c r="A389" s="147" t="s">
        <v>243</v>
      </c>
      <c r="B389" s="396"/>
      <c r="C389" s="397"/>
      <c r="D389" s="396"/>
      <c r="E389" s="397"/>
      <c r="F389" s="399">
        <f>B389*D389</f>
        <v>0</v>
      </c>
      <c r="G389" s="400"/>
    </row>
    <row r="390" spans="1:7" ht="18" x14ac:dyDescent="0.3">
      <c r="A390" s="147"/>
      <c r="B390" s="396"/>
      <c r="C390" s="397"/>
      <c r="D390" s="396"/>
      <c r="E390" s="397"/>
      <c r="F390" s="399">
        <f>B390*D390</f>
        <v>0</v>
      </c>
      <c r="G390" s="400"/>
    </row>
    <row r="391" spans="1:7" ht="18" x14ac:dyDescent="0.3">
      <c r="A391" s="13" t="s">
        <v>244</v>
      </c>
      <c r="B391" s="396"/>
      <c r="C391" s="397"/>
      <c r="D391" s="396"/>
      <c r="E391" s="397"/>
      <c r="F391" s="399">
        <f>B391*D391</f>
        <v>0</v>
      </c>
      <c r="G391" s="400"/>
    </row>
    <row r="392" spans="1:7" ht="17.399999999999999" x14ac:dyDescent="0.3">
      <c r="A392" s="8"/>
    </row>
    <row r="393" spans="1:7" ht="28.2" customHeight="1" x14ac:dyDescent="0.3">
      <c r="A393" s="408" t="s">
        <v>219</v>
      </c>
      <c r="B393" s="408"/>
      <c r="C393" s="408"/>
      <c r="D393" s="408"/>
      <c r="E393" s="408"/>
      <c r="F393" s="408"/>
      <c r="G393" s="408"/>
    </row>
    <row r="394" spans="1:7" ht="18" x14ac:dyDescent="0.3">
      <c r="A394" s="9"/>
    </row>
    <row r="395" spans="1:7" ht="18" x14ac:dyDescent="0.35">
      <c r="A395" s="9" t="s">
        <v>143</v>
      </c>
      <c r="B395" s="10">
        <v>244</v>
      </c>
    </row>
    <row r="396" spans="1:7" ht="17.399999999999999" x14ac:dyDescent="0.3">
      <c r="A396" s="8"/>
    </row>
    <row r="397" spans="1:7" ht="37.950000000000003" customHeight="1" x14ac:dyDescent="0.3">
      <c r="A397" s="145" t="s">
        <v>84</v>
      </c>
      <c r="B397" s="395" t="s">
        <v>140</v>
      </c>
      <c r="C397" s="395"/>
      <c r="D397" s="395" t="s">
        <v>141</v>
      </c>
      <c r="E397" s="395"/>
      <c r="F397" s="395" t="s">
        <v>148</v>
      </c>
      <c r="G397" s="395"/>
    </row>
    <row r="398" spans="1:7" ht="18" x14ac:dyDescent="0.3">
      <c r="A398" s="145">
        <v>1</v>
      </c>
      <c r="B398" s="396">
        <v>2</v>
      </c>
      <c r="C398" s="397"/>
      <c r="D398" s="396">
        <v>3</v>
      </c>
      <c r="E398" s="397"/>
      <c r="F398" s="396">
        <v>4</v>
      </c>
      <c r="G398" s="397"/>
    </row>
    <row r="399" spans="1:7" ht="36" x14ac:dyDescent="0.3">
      <c r="A399" s="13" t="s">
        <v>142</v>
      </c>
      <c r="B399" s="396"/>
      <c r="C399" s="397"/>
      <c r="D399" s="396"/>
      <c r="E399" s="397"/>
      <c r="F399" s="399">
        <f>B399*D399</f>
        <v>0</v>
      </c>
      <c r="G399" s="400"/>
    </row>
    <row r="400" spans="1:7" ht="18" x14ac:dyDescent="0.3">
      <c r="A400" s="13" t="s">
        <v>118</v>
      </c>
      <c r="B400" s="396"/>
      <c r="C400" s="397"/>
      <c r="D400" s="396"/>
      <c r="E400" s="397"/>
      <c r="F400" s="399">
        <f>B400*D400</f>
        <v>0</v>
      </c>
      <c r="G400" s="400"/>
    </row>
    <row r="401" spans="1:7" ht="17.399999999999999" x14ac:dyDescent="0.3">
      <c r="A401" s="8"/>
    </row>
    <row r="402" spans="1:7" ht="31.95" customHeight="1" x14ac:dyDescent="0.3">
      <c r="A402" s="408" t="s">
        <v>245</v>
      </c>
      <c r="B402" s="408"/>
      <c r="C402" s="408"/>
      <c r="D402" s="408"/>
      <c r="E402" s="408"/>
      <c r="F402" s="408"/>
      <c r="G402" s="408"/>
    </row>
    <row r="403" spans="1:7" ht="18" x14ac:dyDescent="0.3">
      <c r="A403" s="9"/>
    </row>
    <row r="404" spans="1:7" ht="18" x14ac:dyDescent="0.35">
      <c r="A404" s="9" t="s">
        <v>143</v>
      </c>
      <c r="B404" s="10">
        <v>244</v>
      </c>
    </row>
    <row r="405" spans="1:7" ht="17.399999999999999" x14ac:dyDescent="0.3">
      <c r="A405" s="8"/>
    </row>
    <row r="406" spans="1:7" ht="40.950000000000003" customHeight="1" x14ac:dyDescent="0.3">
      <c r="A406" s="145" t="s">
        <v>84</v>
      </c>
      <c r="B406" s="395" t="s">
        <v>140</v>
      </c>
      <c r="C406" s="395"/>
      <c r="D406" s="395" t="s">
        <v>141</v>
      </c>
      <c r="E406" s="395"/>
      <c r="F406" s="395" t="s">
        <v>148</v>
      </c>
      <c r="G406" s="395"/>
    </row>
    <row r="407" spans="1:7" ht="18" x14ac:dyDescent="0.3">
      <c r="A407" s="145">
        <v>1</v>
      </c>
      <c r="B407" s="396">
        <v>2</v>
      </c>
      <c r="C407" s="397"/>
      <c r="D407" s="396">
        <v>3</v>
      </c>
      <c r="E407" s="397"/>
      <c r="F407" s="396">
        <v>4</v>
      </c>
      <c r="G407" s="397"/>
    </row>
    <row r="408" spans="1:7" ht="18" x14ac:dyDescent="0.3">
      <c r="A408" s="13"/>
      <c r="B408" s="396"/>
      <c r="C408" s="397"/>
      <c r="D408" s="396"/>
      <c r="E408" s="397"/>
      <c r="F408" s="399">
        <f>B408*D408</f>
        <v>0</v>
      </c>
      <c r="G408" s="400"/>
    </row>
    <row r="409" spans="1:7" ht="18" x14ac:dyDescent="0.3">
      <c r="A409" s="13" t="s">
        <v>118</v>
      </c>
      <c r="B409" s="396"/>
      <c r="C409" s="397"/>
      <c r="D409" s="396"/>
      <c r="E409" s="397"/>
      <c r="F409" s="399"/>
      <c r="G409" s="400"/>
    </row>
    <row r="410" spans="1:7" ht="17.399999999999999" x14ac:dyDescent="0.3">
      <c r="A410" s="8"/>
    </row>
    <row r="411" spans="1:7" ht="17.399999999999999" x14ac:dyDescent="0.3">
      <c r="A411" s="409" t="s">
        <v>246</v>
      </c>
      <c r="B411" s="409"/>
      <c r="C411" s="409"/>
      <c r="D411" s="409"/>
      <c r="E411" s="409"/>
      <c r="F411" s="409"/>
      <c r="G411" s="409"/>
    </row>
    <row r="412" spans="1:7" ht="17.399999999999999" x14ac:dyDescent="0.3">
      <c r="A412" s="320"/>
      <c r="B412" s="320"/>
      <c r="C412" s="320"/>
      <c r="D412" s="320"/>
      <c r="E412" s="320"/>
      <c r="F412" s="320"/>
      <c r="G412" s="320"/>
    </row>
    <row r="413" spans="1:7" ht="18" x14ac:dyDescent="0.35">
      <c r="A413" s="9" t="s">
        <v>143</v>
      </c>
      <c r="B413" s="10">
        <v>243</v>
      </c>
    </row>
    <row r="414" spans="1:7" ht="17.399999999999999" x14ac:dyDescent="0.3">
      <c r="A414" s="8"/>
    </row>
    <row r="415" spans="1:7" ht="18" x14ac:dyDescent="0.3">
      <c r="A415" s="319" t="s">
        <v>84</v>
      </c>
      <c r="B415" s="395" t="s">
        <v>140</v>
      </c>
      <c r="C415" s="395"/>
      <c r="D415" s="395" t="s">
        <v>141</v>
      </c>
      <c r="E415" s="395"/>
      <c r="F415" s="395" t="s">
        <v>148</v>
      </c>
      <c r="G415" s="395"/>
    </row>
    <row r="416" spans="1:7" ht="18" x14ac:dyDescent="0.3">
      <c r="A416" s="319">
        <v>1</v>
      </c>
      <c r="B416" s="396">
        <v>2</v>
      </c>
      <c r="C416" s="397"/>
      <c r="D416" s="396">
        <v>3</v>
      </c>
      <c r="E416" s="397"/>
      <c r="F416" s="396">
        <v>4</v>
      </c>
      <c r="G416" s="397"/>
    </row>
    <row r="417" spans="1:7" ht="18" x14ac:dyDescent="0.3">
      <c r="A417" s="13"/>
      <c r="B417" s="396"/>
      <c r="C417" s="397"/>
      <c r="D417" s="396"/>
      <c r="E417" s="397"/>
      <c r="F417" s="399">
        <f>B417*D417</f>
        <v>0</v>
      </c>
      <c r="G417" s="400"/>
    </row>
    <row r="418" spans="1:7" ht="18" x14ac:dyDescent="0.3">
      <c r="A418" s="13" t="s">
        <v>350</v>
      </c>
      <c r="B418" s="396"/>
      <c r="C418" s="397"/>
      <c r="D418" s="396"/>
      <c r="E418" s="397"/>
      <c r="F418" s="399"/>
      <c r="G418" s="400"/>
    </row>
    <row r="419" spans="1:7" ht="18" x14ac:dyDescent="0.3">
      <c r="A419" s="9"/>
    </row>
    <row r="420" spans="1:7" ht="18" x14ac:dyDescent="0.35">
      <c r="A420" s="9" t="s">
        <v>143</v>
      </c>
      <c r="B420" s="10">
        <v>244</v>
      </c>
    </row>
    <row r="421" spans="1:7" ht="17.399999999999999" x14ac:dyDescent="0.3">
      <c r="A421" s="8"/>
    </row>
    <row r="422" spans="1:7" ht="18" customHeight="1" x14ac:dyDescent="0.3">
      <c r="A422" s="298" t="s">
        <v>84</v>
      </c>
      <c r="B422" s="395" t="s">
        <v>140</v>
      </c>
      <c r="C422" s="395"/>
      <c r="D422" s="395" t="s">
        <v>141</v>
      </c>
      <c r="E422" s="395"/>
      <c r="F422" s="395" t="s">
        <v>148</v>
      </c>
      <c r="G422" s="395"/>
    </row>
    <row r="423" spans="1:7" ht="18" x14ac:dyDescent="0.3">
      <c r="A423" s="298">
        <v>1</v>
      </c>
      <c r="B423" s="396">
        <v>2</v>
      </c>
      <c r="C423" s="397"/>
      <c r="D423" s="396">
        <v>3</v>
      </c>
      <c r="E423" s="397"/>
      <c r="F423" s="396">
        <v>4</v>
      </c>
      <c r="G423" s="397"/>
    </row>
    <row r="424" spans="1:7" ht="18" x14ac:dyDescent="0.3">
      <c r="A424" s="13"/>
      <c r="B424" s="416"/>
      <c r="C424" s="417"/>
      <c r="D424" s="416"/>
      <c r="E424" s="417"/>
      <c r="F424" s="423"/>
      <c r="G424" s="424"/>
    </row>
    <row r="425" spans="1:7" ht="18" x14ac:dyDescent="0.3">
      <c r="A425" s="13" t="s">
        <v>232</v>
      </c>
      <c r="B425" s="416"/>
      <c r="C425" s="417"/>
      <c r="D425" s="416"/>
      <c r="E425" s="417"/>
      <c r="F425" s="399">
        <f>B425*D425</f>
        <v>0</v>
      </c>
      <c r="G425" s="400"/>
    </row>
    <row r="426" spans="1:7" ht="18" x14ac:dyDescent="0.3">
      <c r="A426" s="13"/>
      <c r="B426" s="416"/>
      <c r="C426" s="417"/>
      <c r="D426" s="416"/>
      <c r="E426" s="417"/>
      <c r="F426" s="399"/>
      <c r="G426" s="400"/>
    </row>
    <row r="427" spans="1:7" ht="18" x14ac:dyDescent="0.3">
      <c r="A427" s="13" t="s">
        <v>233</v>
      </c>
      <c r="B427" s="416"/>
      <c r="C427" s="417"/>
      <c r="D427" s="416"/>
      <c r="E427" s="417"/>
      <c r="F427" s="399">
        <f>B427*D427</f>
        <v>0</v>
      </c>
      <c r="G427" s="400"/>
    </row>
    <row r="428" spans="1:7" ht="18" x14ac:dyDescent="0.3">
      <c r="A428" s="13"/>
      <c r="B428" s="416"/>
      <c r="C428" s="417"/>
      <c r="D428" s="416"/>
      <c r="E428" s="417"/>
      <c r="F428" s="399"/>
      <c r="G428" s="400"/>
    </row>
    <row r="429" spans="1:7" ht="18" x14ac:dyDescent="0.3">
      <c r="A429" s="13" t="s">
        <v>234</v>
      </c>
      <c r="B429" s="416"/>
      <c r="C429" s="417"/>
      <c r="D429" s="416"/>
      <c r="E429" s="417"/>
      <c r="F429" s="399">
        <f>B429*D429</f>
        <v>0</v>
      </c>
      <c r="G429" s="400"/>
    </row>
    <row r="430" spans="1:7" ht="18" x14ac:dyDescent="0.3">
      <c r="A430" s="13"/>
      <c r="B430" s="416"/>
      <c r="C430" s="417"/>
      <c r="D430" s="416"/>
      <c r="E430" s="417"/>
      <c r="F430" s="399"/>
      <c r="G430" s="400"/>
    </row>
    <row r="431" spans="1:7" ht="18" x14ac:dyDescent="0.3">
      <c r="A431" s="13" t="s">
        <v>235</v>
      </c>
      <c r="B431" s="416"/>
      <c r="C431" s="417"/>
      <c r="D431" s="416"/>
      <c r="E431" s="417"/>
      <c r="F431" s="399">
        <f>B431*D431</f>
        <v>0</v>
      </c>
      <c r="G431" s="400"/>
    </row>
    <row r="432" spans="1:7" ht="18" x14ac:dyDescent="0.3">
      <c r="A432" s="13"/>
      <c r="B432" s="416"/>
      <c r="C432" s="417"/>
      <c r="D432" s="416"/>
      <c r="E432" s="417"/>
      <c r="F432" s="399"/>
      <c r="G432" s="400"/>
    </row>
    <row r="433" spans="1:7" ht="33" customHeight="1" x14ac:dyDescent="0.3">
      <c r="A433" s="13" t="s">
        <v>236</v>
      </c>
      <c r="B433" s="416"/>
      <c r="C433" s="417"/>
      <c r="D433" s="416"/>
      <c r="E433" s="417"/>
      <c r="F433" s="399">
        <f>B433*D433</f>
        <v>0</v>
      </c>
      <c r="G433" s="400"/>
    </row>
    <row r="434" spans="1:7" ht="36" x14ac:dyDescent="0.3">
      <c r="A434" s="13" t="s">
        <v>281</v>
      </c>
      <c r="B434" s="416">
        <v>258</v>
      </c>
      <c r="C434" s="417"/>
      <c r="D434" s="416">
        <v>31.007750000000001</v>
      </c>
      <c r="E434" s="417"/>
      <c r="F434" s="399">
        <v>8000</v>
      </c>
      <c r="G434" s="400"/>
    </row>
    <row r="435" spans="1:7" ht="36" x14ac:dyDescent="0.3">
      <c r="A435" s="13" t="s">
        <v>282</v>
      </c>
      <c r="B435" s="416">
        <v>106</v>
      </c>
      <c r="C435" s="417"/>
      <c r="D435" s="416">
        <v>31.132069999999999</v>
      </c>
      <c r="E435" s="417"/>
      <c r="F435" s="399">
        <v>3300</v>
      </c>
      <c r="G435" s="400"/>
    </row>
    <row r="436" spans="1:7" ht="18" x14ac:dyDescent="0.3">
      <c r="A436" s="13" t="s">
        <v>237</v>
      </c>
      <c r="B436" s="416"/>
      <c r="C436" s="417"/>
      <c r="D436" s="416"/>
      <c r="E436" s="417"/>
      <c r="F436" s="399">
        <v>10300</v>
      </c>
      <c r="G436" s="400"/>
    </row>
    <row r="437" spans="1:7" ht="18" x14ac:dyDescent="0.3">
      <c r="A437" s="13"/>
      <c r="B437" s="416"/>
      <c r="C437" s="417"/>
      <c r="D437" s="416"/>
      <c r="E437" s="417"/>
      <c r="F437" s="399"/>
      <c r="G437" s="400"/>
    </row>
    <row r="438" spans="1:7" ht="18" x14ac:dyDescent="0.3">
      <c r="A438" s="13" t="s">
        <v>290</v>
      </c>
      <c r="B438" s="294"/>
      <c r="C438" s="295"/>
      <c r="D438" s="294"/>
      <c r="E438" s="295"/>
      <c r="F438" s="399">
        <f>B438*D438</f>
        <v>0</v>
      </c>
      <c r="G438" s="400"/>
    </row>
    <row r="439" spans="1:7" ht="18" x14ac:dyDescent="0.3">
      <c r="A439" s="13"/>
      <c r="B439" s="294"/>
      <c r="C439" s="295"/>
      <c r="D439" s="294"/>
      <c r="E439" s="295"/>
      <c r="F439" s="296"/>
      <c r="G439" s="297"/>
    </row>
    <row r="440" spans="1:7" ht="18" x14ac:dyDescent="0.3">
      <c r="A440" s="13" t="s">
        <v>238</v>
      </c>
      <c r="B440" s="416"/>
      <c r="C440" s="417"/>
      <c r="D440" s="416"/>
      <c r="E440" s="417"/>
      <c r="F440" s="399">
        <f>B440*D440</f>
        <v>0</v>
      </c>
      <c r="G440" s="400"/>
    </row>
    <row r="441" spans="1:7" ht="18" x14ac:dyDescent="0.3">
      <c r="A441" s="15"/>
      <c r="B441" s="16"/>
      <c r="C441" s="16"/>
      <c r="D441" s="16"/>
      <c r="E441" s="16"/>
      <c r="F441" s="86"/>
      <c r="G441" s="86"/>
    </row>
    <row r="442" spans="1:7" ht="17.399999999999999" x14ac:dyDescent="0.3">
      <c r="A442" s="437" t="s">
        <v>291</v>
      </c>
      <c r="B442" s="437"/>
      <c r="C442" s="437"/>
      <c r="D442" s="437"/>
      <c r="E442" s="437"/>
      <c r="F442" s="437"/>
      <c r="G442" s="437"/>
    </row>
    <row r="443" spans="1:7" ht="17.399999999999999" x14ac:dyDescent="0.3">
      <c r="A443" s="346"/>
      <c r="B443" s="346"/>
      <c r="C443" s="346"/>
      <c r="D443" s="346"/>
      <c r="E443" s="346"/>
      <c r="F443" s="346"/>
      <c r="G443" s="346"/>
    </row>
    <row r="444" spans="1:7" ht="18" x14ac:dyDescent="0.35">
      <c r="A444" s="9" t="s">
        <v>143</v>
      </c>
      <c r="B444" s="10">
        <v>243</v>
      </c>
    </row>
    <row r="445" spans="1:7" ht="17.399999999999999" x14ac:dyDescent="0.3">
      <c r="A445" s="348"/>
      <c r="B445" s="348"/>
      <c r="C445" s="348"/>
      <c r="D445" s="348"/>
      <c r="E445" s="348"/>
      <c r="F445" s="348"/>
      <c r="G445" s="348"/>
    </row>
    <row r="446" spans="1:7" ht="18" customHeight="1" x14ac:dyDescent="0.3">
      <c r="A446" s="347" t="s">
        <v>84</v>
      </c>
      <c r="B446" s="395" t="s">
        <v>140</v>
      </c>
      <c r="C446" s="395"/>
      <c r="D446" s="395" t="s">
        <v>141</v>
      </c>
      <c r="E446" s="395"/>
      <c r="F446" s="395" t="s">
        <v>148</v>
      </c>
      <c r="G446" s="395"/>
    </row>
    <row r="447" spans="1:7" ht="18" x14ac:dyDescent="0.3">
      <c r="A447" s="347">
        <v>1</v>
      </c>
      <c r="B447" s="396">
        <v>2</v>
      </c>
      <c r="C447" s="397"/>
      <c r="D447" s="396">
        <v>3</v>
      </c>
      <c r="E447" s="397"/>
      <c r="F447" s="396">
        <v>4</v>
      </c>
      <c r="G447" s="397"/>
    </row>
    <row r="448" spans="1:7" ht="18" x14ac:dyDescent="0.3">
      <c r="A448" s="13"/>
      <c r="B448" s="416"/>
      <c r="C448" s="417"/>
      <c r="D448" s="416"/>
      <c r="E448" s="417"/>
      <c r="F448" s="423"/>
      <c r="G448" s="424"/>
    </row>
    <row r="449" spans="1:7" ht="18" x14ac:dyDescent="0.3">
      <c r="A449" s="13" t="s">
        <v>292</v>
      </c>
      <c r="B449" s="416"/>
      <c r="C449" s="417"/>
      <c r="D449" s="416"/>
      <c r="E449" s="417"/>
      <c r="F449" s="399">
        <f>B449*D449</f>
        <v>0</v>
      </c>
      <c r="G449" s="400"/>
    </row>
    <row r="450" spans="1:7" ht="17.399999999999999" x14ac:dyDescent="0.3">
      <c r="A450" s="204"/>
      <c r="B450" s="204"/>
      <c r="C450" s="204"/>
      <c r="D450" s="204"/>
      <c r="E450" s="204"/>
      <c r="F450" s="204"/>
      <c r="G450" s="204"/>
    </row>
    <row r="451" spans="1:7" ht="18" x14ac:dyDescent="0.35">
      <c r="A451" s="9" t="s">
        <v>143</v>
      </c>
      <c r="B451" s="10">
        <v>244</v>
      </c>
    </row>
    <row r="452" spans="1:7" ht="17.399999999999999" x14ac:dyDescent="0.3">
      <c r="A452" s="204"/>
      <c r="B452" s="204"/>
      <c r="C452" s="204"/>
      <c r="D452" s="204"/>
      <c r="E452" s="204"/>
      <c r="F452" s="204"/>
      <c r="G452" s="204"/>
    </row>
    <row r="453" spans="1:7" ht="18" x14ac:dyDescent="0.3">
      <c r="A453" s="201" t="s">
        <v>84</v>
      </c>
      <c r="B453" s="395" t="s">
        <v>140</v>
      </c>
      <c r="C453" s="395"/>
      <c r="D453" s="395" t="s">
        <v>141</v>
      </c>
      <c r="E453" s="395"/>
      <c r="F453" s="395" t="s">
        <v>148</v>
      </c>
      <c r="G453" s="395"/>
    </row>
    <row r="454" spans="1:7" ht="18" x14ac:dyDescent="0.3">
      <c r="A454" s="201">
        <v>1</v>
      </c>
      <c r="B454" s="396">
        <v>2</v>
      </c>
      <c r="C454" s="397"/>
      <c r="D454" s="396">
        <v>3</v>
      </c>
      <c r="E454" s="397"/>
      <c r="F454" s="396">
        <v>4</v>
      </c>
      <c r="G454" s="397"/>
    </row>
    <row r="455" spans="1:7" ht="18" x14ac:dyDescent="0.3">
      <c r="A455" s="13"/>
      <c r="B455" s="416"/>
      <c r="C455" s="417"/>
      <c r="D455" s="416"/>
      <c r="E455" s="417"/>
      <c r="F455" s="423"/>
      <c r="G455" s="424"/>
    </row>
    <row r="456" spans="1:7" ht="18" x14ac:dyDescent="0.3">
      <c r="A456" s="13" t="s">
        <v>292</v>
      </c>
      <c r="B456" s="416"/>
      <c r="C456" s="417"/>
      <c r="D456" s="416"/>
      <c r="E456" s="417"/>
      <c r="F456" s="399">
        <f>B456*D456</f>
        <v>0</v>
      </c>
      <c r="G456" s="400"/>
    </row>
    <row r="457" spans="1:7" ht="18" x14ac:dyDescent="0.3">
      <c r="A457" s="15"/>
      <c r="B457" s="16"/>
      <c r="C457" s="16"/>
      <c r="D457" s="16"/>
      <c r="E457" s="16"/>
      <c r="F457" s="86"/>
      <c r="G457" s="86"/>
    </row>
    <row r="458" spans="1:7" ht="33" customHeight="1" x14ac:dyDescent="0.3">
      <c r="A458" s="437" t="s">
        <v>346</v>
      </c>
      <c r="B458" s="437"/>
      <c r="C458" s="437"/>
      <c r="D458" s="437"/>
      <c r="E458" s="437"/>
      <c r="F458" s="437"/>
      <c r="G458" s="437"/>
    </row>
    <row r="459" spans="1:7" ht="17.399999999999999" x14ac:dyDescent="0.3">
      <c r="A459" s="312"/>
      <c r="B459" s="312"/>
      <c r="C459" s="312"/>
      <c r="D459" s="312"/>
      <c r="E459" s="312"/>
      <c r="F459" s="312"/>
      <c r="G459" s="312"/>
    </row>
    <row r="460" spans="1:7" ht="18" x14ac:dyDescent="0.35">
      <c r="A460" s="9" t="s">
        <v>143</v>
      </c>
      <c r="B460" s="10">
        <v>244</v>
      </c>
    </row>
    <row r="461" spans="1:7" ht="17.399999999999999" x14ac:dyDescent="0.3">
      <c r="A461" s="312"/>
      <c r="B461" s="312"/>
      <c r="C461" s="312"/>
      <c r="D461" s="312"/>
      <c r="E461" s="312"/>
      <c r="F461" s="312"/>
      <c r="G461" s="312"/>
    </row>
    <row r="462" spans="1:7" ht="18" customHeight="1" x14ac:dyDescent="0.3">
      <c r="A462" s="311" t="s">
        <v>84</v>
      </c>
      <c r="B462" s="395" t="s">
        <v>347</v>
      </c>
      <c r="C462" s="395"/>
      <c r="D462" s="395" t="s">
        <v>348</v>
      </c>
      <c r="E462" s="395"/>
      <c r="F462" s="395" t="s">
        <v>349</v>
      </c>
      <c r="G462" s="395"/>
    </row>
    <row r="463" spans="1:7" ht="18" x14ac:dyDescent="0.3">
      <c r="A463" s="311">
        <v>1</v>
      </c>
      <c r="B463" s="396">
        <v>2</v>
      </c>
      <c r="C463" s="397"/>
      <c r="D463" s="396">
        <v>3</v>
      </c>
      <c r="E463" s="397"/>
      <c r="F463" s="396">
        <v>4</v>
      </c>
      <c r="G463" s="397"/>
    </row>
    <row r="464" spans="1:7" ht="18" x14ac:dyDescent="0.3">
      <c r="A464" s="13"/>
      <c r="B464" s="416"/>
      <c r="C464" s="417"/>
      <c r="D464" s="416"/>
      <c r="E464" s="417"/>
      <c r="F464" s="423"/>
      <c r="G464" s="424"/>
    </row>
    <row r="465" spans="1:7" ht="18" x14ac:dyDescent="0.3">
      <c r="A465" s="13" t="s">
        <v>292</v>
      </c>
      <c r="B465" s="416"/>
      <c r="C465" s="417"/>
      <c r="D465" s="416"/>
      <c r="E465" s="417"/>
      <c r="F465" s="399">
        <f>B465*D465</f>
        <v>0</v>
      </c>
      <c r="G465" s="400"/>
    </row>
    <row r="466" spans="1:7" ht="18" x14ac:dyDescent="0.3">
      <c r="A466" s="15"/>
      <c r="B466" s="16"/>
      <c r="C466" s="16"/>
      <c r="D466" s="16"/>
      <c r="E466" s="16"/>
      <c r="F466" s="86"/>
      <c r="G466" s="86"/>
    </row>
    <row r="467" spans="1:7" ht="17.399999999999999" x14ac:dyDescent="0.3">
      <c r="A467" s="437" t="s">
        <v>323</v>
      </c>
      <c r="B467" s="437"/>
      <c r="C467" s="437"/>
      <c r="D467" s="437"/>
      <c r="E467" s="437"/>
      <c r="F467" s="437"/>
      <c r="G467" s="437"/>
    </row>
    <row r="468" spans="1:7" ht="17.399999999999999" x14ac:dyDescent="0.3">
      <c r="A468" s="248"/>
      <c r="B468" s="248"/>
      <c r="C468" s="248"/>
      <c r="D468" s="248"/>
      <c r="E468" s="248"/>
      <c r="F468" s="248"/>
      <c r="G468" s="248"/>
    </row>
    <row r="469" spans="1:7" ht="18" x14ac:dyDescent="0.35">
      <c r="A469" s="9" t="s">
        <v>143</v>
      </c>
      <c r="B469" s="10">
        <v>613</v>
      </c>
    </row>
    <row r="470" spans="1:7" ht="17.399999999999999" x14ac:dyDescent="0.3">
      <c r="A470" s="248"/>
      <c r="B470" s="248"/>
      <c r="C470" s="248"/>
      <c r="D470" s="248"/>
      <c r="E470" s="248"/>
      <c r="F470" s="248"/>
      <c r="G470" s="248"/>
    </row>
    <row r="471" spans="1:7" ht="18" x14ac:dyDescent="0.3">
      <c r="A471" s="247" t="s">
        <v>84</v>
      </c>
      <c r="B471" s="395" t="s">
        <v>104</v>
      </c>
      <c r="C471" s="395"/>
      <c r="D471" s="395" t="s">
        <v>321</v>
      </c>
      <c r="E471" s="395"/>
      <c r="F471" s="395" t="s">
        <v>322</v>
      </c>
      <c r="G471" s="395"/>
    </row>
    <row r="472" spans="1:7" ht="18" x14ac:dyDescent="0.3">
      <c r="A472" s="247">
        <v>1</v>
      </c>
      <c r="B472" s="396">
        <v>2</v>
      </c>
      <c r="C472" s="397"/>
      <c r="D472" s="396">
        <v>3</v>
      </c>
      <c r="E472" s="397"/>
      <c r="F472" s="396">
        <v>4</v>
      </c>
      <c r="G472" s="397"/>
    </row>
    <row r="473" spans="1:7" ht="18" x14ac:dyDescent="0.3">
      <c r="A473" s="13"/>
      <c r="B473" s="416"/>
      <c r="C473" s="417"/>
      <c r="D473" s="416"/>
      <c r="E473" s="417"/>
      <c r="F473" s="423"/>
      <c r="G473" s="424"/>
    </row>
    <row r="474" spans="1:7" ht="18" x14ac:dyDescent="0.3">
      <c r="A474" s="13" t="s">
        <v>292</v>
      </c>
      <c r="B474" s="416"/>
      <c r="C474" s="417"/>
      <c r="D474" s="416"/>
      <c r="E474" s="417"/>
      <c r="F474" s="399">
        <f>B474*D474</f>
        <v>0</v>
      </c>
      <c r="G474" s="400"/>
    </row>
    <row r="475" spans="1:7" ht="18" x14ac:dyDescent="0.3">
      <c r="A475" s="29"/>
    </row>
    <row r="476" spans="1:7" ht="36" x14ac:dyDescent="0.35">
      <c r="A476" s="29" t="s">
        <v>149</v>
      </c>
      <c r="B476" s="10"/>
      <c r="C476" s="373"/>
      <c r="D476" s="373"/>
      <c r="E476" s="10"/>
      <c r="F476" s="373" t="s">
        <v>266</v>
      </c>
      <c r="G476" s="373"/>
    </row>
    <row r="477" spans="1:7" ht="18" x14ac:dyDescent="0.35">
      <c r="A477" s="29"/>
      <c r="B477" s="10"/>
      <c r="C477" s="445" t="s">
        <v>53</v>
      </c>
      <c r="D477" s="445"/>
      <c r="E477" s="10"/>
      <c r="F477" s="380" t="s">
        <v>54</v>
      </c>
      <c r="G477" s="380"/>
    </row>
    <row r="478" spans="1:7" ht="18" x14ac:dyDescent="0.35">
      <c r="A478" s="29"/>
      <c r="B478" s="10"/>
      <c r="C478" s="142"/>
      <c r="D478" s="142"/>
      <c r="E478" s="10"/>
      <c r="F478" s="142"/>
      <c r="G478" s="142"/>
    </row>
    <row r="479" spans="1:7" ht="54" x14ac:dyDescent="0.35">
      <c r="A479" s="29" t="s">
        <v>150</v>
      </c>
      <c r="B479" s="10"/>
      <c r="C479" s="373"/>
      <c r="D479" s="373"/>
      <c r="E479" s="10"/>
      <c r="F479" s="373" t="s">
        <v>267</v>
      </c>
      <c r="G479" s="373"/>
    </row>
    <row r="480" spans="1:7" ht="18" x14ac:dyDescent="0.35">
      <c r="A480" s="29"/>
      <c r="B480" s="10"/>
      <c r="C480" s="445" t="s">
        <v>53</v>
      </c>
      <c r="D480" s="445"/>
      <c r="E480" s="10"/>
      <c r="F480" s="380" t="s">
        <v>54</v>
      </c>
      <c r="G480" s="380"/>
    </row>
    <row r="481" spans="1:7" ht="18" x14ac:dyDescent="0.35">
      <c r="A481" s="29"/>
      <c r="B481" s="10"/>
      <c r="C481" s="142"/>
      <c r="D481" s="142"/>
      <c r="E481" s="10"/>
      <c r="F481" s="142"/>
      <c r="G481" s="142"/>
    </row>
    <row r="482" spans="1:7" ht="18" x14ac:dyDescent="0.35">
      <c r="A482" s="29" t="s">
        <v>151</v>
      </c>
      <c r="B482" s="10"/>
      <c r="C482" s="373"/>
      <c r="D482" s="373"/>
      <c r="E482" s="10"/>
      <c r="F482" s="373" t="s">
        <v>267</v>
      </c>
      <c r="G482" s="373"/>
    </row>
    <row r="483" spans="1:7" ht="18" x14ac:dyDescent="0.35">
      <c r="A483" s="29"/>
      <c r="B483" s="10"/>
      <c r="C483" s="445" t="s">
        <v>53</v>
      </c>
      <c r="D483" s="445"/>
      <c r="E483" s="10"/>
      <c r="F483" s="380" t="s">
        <v>54</v>
      </c>
      <c r="G483" s="380"/>
    </row>
    <row r="484" spans="1:7" ht="18" x14ac:dyDescent="0.35">
      <c r="A484" s="29" t="s">
        <v>152</v>
      </c>
      <c r="B484" s="10"/>
      <c r="C484" s="10"/>
      <c r="D484" s="10"/>
      <c r="E484" s="10"/>
      <c r="F484" s="10"/>
      <c r="G484" s="10"/>
    </row>
    <row r="485" spans="1:7" ht="18" x14ac:dyDescent="0.35">
      <c r="A485" s="381" t="s">
        <v>44</v>
      </c>
      <c r="B485" s="381"/>
      <c r="C485" s="10"/>
      <c r="D485" s="10"/>
      <c r="E485" s="10"/>
      <c r="F485" s="10"/>
      <c r="G485" s="10"/>
    </row>
  </sheetData>
  <mergeCells count="723">
    <mergeCell ref="B449:C449"/>
    <mergeCell ref="D449:E449"/>
    <mergeCell ref="F449:G449"/>
    <mergeCell ref="B446:C446"/>
    <mergeCell ref="D446:E446"/>
    <mergeCell ref="F446:G446"/>
    <mergeCell ref="B447:C447"/>
    <mergeCell ref="D447:E447"/>
    <mergeCell ref="F447:G447"/>
    <mergeCell ref="B448:C448"/>
    <mergeCell ref="D448:E448"/>
    <mergeCell ref="F448:G448"/>
    <mergeCell ref="B213:C213"/>
    <mergeCell ref="D213:E213"/>
    <mergeCell ref="F213:G213"/>
    <mergeCell ref="B210:C210"/>
    <mergeCell ref="D210:E210"/>
    <mergeCell ref="F210:G210"/>
    <mergeCell ref="B211:C211"/>
    <mergeCell ref="D211:E211"/>
    <mergeCell ref="F211:G211"/>
    <mergeCell ref="B212:C212"/>
    <mergeCell ref="D212:E212"/>
    <mergeCell ref="F212:G212"/>
    <mergeCell ref="B474:C474"/>
    <mergeCell ref="D474:E474"/>
    <mergeCell ref="F474:G474"/>
    <mergeCell ref="A467:G467"/>
    <mergeCell ref="B471:C471"/>
    <mergeCell ref="D471:E471"/>
    <mergeCell ref="F471:G471"/>
    <mergeCell ref="B472:C472"/>
    <mergeCell ref="D472:E472"/>
    <mergeCell ref="F472:G472"/>
    <mergeCell ref="B473:C473"/>
    <mergeCell ref="D473:E473"/>
    <mergeCell ref="F473:G473"/>
    <mergeCell ref="B440:C440"/>
    <mergeCell ref="D440:E440"/>
    <mergeCell ref="F440:G440"/>
    <mergeCell ref="B435:C435"/>
    <mergeCell ref="A485:B485"/>
    <mergeCell ref="C480:D480"/>
    <mergeCell ref="F480:G480"/>
    <mergeCell ref="C482:D482"/>
    <mergeCell ref="F482:G482"/>
    <mergeCell ref="C483:D483"/>
    <mergeCell ref="F483:G483"/>
    <mergeCell ref="C476:D476"/>
    <mergeCell ref="F476:G476"/>
    <mergeCell ref="C477:D477"/>
    <mergeCell ref="F477:G477"/>
    <mergeCell ref="C479:D479"/>
    <mergeCell ref="F479:G479"/>
    <mergeCell ref="D435:E435"/>
    <mergeCell ref="F435:G435"/>
    <mergeCell ref="B436:C436"/>
    <mergeCell ref="D436:E436"/>
    <mergeCell ref="F436:G436"/>
    <mergeCell ref="F438:G438"/>
    <mergeCell ref="B456:C456"/>
    <mergeCell ref="B433:C433"/>
    <mergeCell ref="D433:E433"/>
    <mergeCell ref="F433:G433"/>
    <mergeCell ref="B434:C434"/>
    <mergeCell ref="D434:E434"/>
    <mergeCell ref="F434:G434"/>
    <mergeCell ref="B437:C437"/>
    <mergeCell ref="D437:E437"/>
    <mergeCell ref="F437:G437"/>
    <mergeCell ref="B431:C431"/>
    <mergeCell ref="D431:E431"/>
    <mergeCell ref="F431:G431"/>
    <mergeCell ref="B432:C432"/>
    <mergeCell ref="D432:E432"/>
    <mergeCell ref="F432:G432"/>
    <mergeCell ref="B429:C429"/>
    <mergeCell ref="D429:E429"/>
    <mergeCell ref="F429:G429"/>
    <mergeCell ref="B430:C430"/>
    <mergeCell ref="D430:E430"/>
    <mergeCell ref="F430:G430"/>
    <mergeCell ref="B427:C427"/>
    <mergeCell ref="D427:E427"/>
    <mergeCell ref="F427:G427"/>
    <mergeCell ref="B428:C428"/>
    <mergeCell ref="D428:E428"/>
    <mergeCell ref="F428:G428"/>
    <mergeCell ref="B425:C425"/>
    <mergeCell ref="D425:E425"/>
    <mergeCell ref="F425:G425"/>
    <mergeCell ref="B426:C426"/>
    <mergeCell ref="D426:E426"/>
    <mergeCell ref="F426:G426"/>
    <mergeCell ref="B423:C423"/>
    <mergeCell ref="D423:E423"/>
    <mergeCell ref="F423:G423"/>
    <mergeCell ref="B424:C424"/>
    <mergeCell ref="D424:E424"/>
    <mergeCell ref="F424:G424"/>
    <mergeCell ref="B409:C409"/>
    <mergeCell ref="D409:E409"/>
    <mergeCell ref="F409:G409"/>
    <mergeCell ref="A411:G411"/>
    <mergeCell ref="B422:C422"/>
    <mergeCell ref="D422:E422"/>
    <mergeCell ref="F422:G422"/>
    <mergeCell ref="B415:C415"/>
    <mergeCell ref="D415:E415"/>
    <mergeCell ref="F415:G415"/>
    <mergeCell ref="B416:C416"/>
    <mergeCell ref="D416:E416"/>
    <mergeCell ref="F416:G416"/>
    <mergeCell ref="B417:C417"/>
    <mergeCell ref="D417:E417"/>
    <mergeCell ref="F417:G417"/>
    <mergeCell ref="B418:C418"/>
    <mergeCell ref="D418:E418"/>
    <mergeCell ref="B407:C407"/>
    <mergeCell ref="D407:E407"/>
    <mergeCell ref="F407:G407"/>
    <mergeCell ref="B408:C408"/>
    <mergeCell ref="D408:E408"/>
    <mergeCell ref="F408:G408"/>
    <mergeCell ref="B400:C400"/>
    <mergeCell ref="D400:E400"/>
    <mergeCell ref="F400:G400"/>
    <mergeCell ref="A402:G402"/>
    <mergeCell ref="B406:C406"/>
    <mergeCell ref="D406:E406"/>
    <mergeCell ref="F406:G406"/>
    <mergeCell ref="B398:C398"/>
    <mergeCell ref="D398:E398"/>
    <mergeCell ref="F398:G398"/>
    <mergeCell ref="B399:C399"/>
    <mergeCell ref="D399:E399"/>
    <mergeCell ref="F399:G399"/>
    <mergeCell ref="B391:C391"/>
    <mergeCell ref="D391:E391"/>
    <mergeCell ref="F391:G391"/>
    <mergeCell ref="A393:G393"/>
    <mergeCell ref="B397:C397"/>
    <mergeCell ref="D397:E397"/>
    <mergeCell ref="F397:G397"/>
    <mergeCell ref="B389:C389"/>
    <mergeCell ref="D389:E389"/>
    <mergeCell ref="F389:G389"/>
    <mergeCell ref="B390:C390"/>
    <mergeCell ref="D390:E390"/>
    <mergeCell ref="F390:G390"/>
    <mergeCell ref="B387:C387"/>
    <mergeCell ref="D387:E387"/>
    <mergeCell ref="F387:G387"/>
    <mergeCell ref="B388:C388"/>
    <mergeCell ref="D388:E388"/>
    <mergeCell ref="F388:G388"/>
    <mergeCell ref="A380:B380"/>
    <mergeCell ref="C380:D380"/>
    <mergeCell ref="E380:G380"/>
    <mergeCell ref="A382:G382"/>
    <mergeCell ref="B386:C386"/>
    <mergeCell ref="D386:E386"/>
    <mergeCell ref="F386:G386"/>
    <mergeCell ref="A378:B378"/>
    <mergeCell ref="C378:D378"/>
    <mergeCell ref="E378:G378"/>
    <mergeCell ref="A379:B379"/>
    <mergeCell ref="C379:D379"/>
    <mergeCell ref="E379:G379"/>
    <mergeCell ref="A371:C371"/>
    <mergeCell ref="D371:E371"/>
    <mergeCell ref="F371:G371"/>
    <mergeCell ref="A373:G373"/>
    <mergeCell ref="A377:B377"/>
    <mergeCell ref="C377:D377"/>
    <mergeCell ref="E377:G377"/>
    <mergeCell ref="A369:C369"/>
    <mergeCell ref="D369:E369"/>
    <mergeCell ref="F369:G369"/>
    <mergeCell ref="A370:C370"/>
    <mergeCell ref="D370:E370"/>
    <mergeCell ref="F370:G370"/>
    <mergeCell ref="A372:C372"/>
    <mergeCell ref="D372:E372"/>
    <mergeCell ref="F372:G372"/>
    <mergeCell ref="A367:C367"/>
    <mergeCell ref="D367:E367"/>
    <mergeCell ref="F367:G367"/>
    <mergeCell ref="A368:C368"/>
    <mergeCell ref="D368:E368"/>
    <mergeCell ref="F368:G368"/>
    <mergeCell ref="A365:C365"/>
    <mergeCell ref="D365:E365"/>
    <mergeCell ref="F365:G365"/>
    <mergeCell ref="A366:C366"/>
    <mergeCell ref="D366:E366"/>
    <mergeCell ref="F366:G366"/>
    <mergeCell ref="A360:C360"/>
    <mergeCell ref="D360:E360"/>
    <mergeCell ref="F360:G360"/>
    <mergeCell ref="A361:C361"/>
    <mergeCell ref="D361:E361"/>
    <mergeCell ref="F361:G361"/>
    <mergeCell ref="A354:G354"/>
    <mergeCell ref="A358:C358"/>
    <mergeCell ref="D358:E358"/>
    <mergeCell ref="F358:G358"/>
    <mergeCell ref="A359:C359"/>
    <mergeCell ref="D359:E359"/>
    <mergeCell ref="F359:G359"/>
    <mergeCell ref="A351:C351"/>
    <mergeCell ref="D351:E351"/>
    <mergeCell ref="F351:G351"/>
    <mergeCell ref="A352:C352"/>
    <mergeCell ref="D352:E352"/>
    <mergeCell ref="F352:G352"/>
    <mergeCell ref="A349:C349"/>
    <mergeCell ref="D349:E349"/>
    <mergeCell ref="F349:G349"/>
    <mergeCell ref="A350:C350"/>
    <mergeCell ref="D350:E350"/>
    <mergeCell ref="F350:G350"/>
    <mergeCell ref="A347:C347"/>
    <mergeCell ref="D347:E347"/>
    <mergeCell ref="F347:G347"/>
    <mergeCell ref="A348:C348"/>
    <mergeCell ref="D348:E348"/>
    <mergeCell ref="F348:G348"/>
    <mergeCell ref="A342:C342"/>
    <mergeCell ref="D342:E342"/>
    <mergeCell ref="F342:G342"/>
    <mergeCell ref="A346:C346"/>
    <mergeCell ref="D346:E346"/>
    <mergeCell ref="F346:G346"/>
    <mergeCell ref="F324:G324"/>
    <mergeCell ref="A326:G326"/>
    <mergeCell ref="B330:C330"/>
    <mergeCell ref="D330:E330"/>
    <mergeCell ref="F330:G330"/>
    <mergeCell ref="A340:C340"/>
    <mergeCell ref="D340:E340"/>
    <mergeCell ref="F340:G340"/>
    <mergeCell ref="A341:C341"/>
    <mergeCell ref="D341:E341"/>
    <mergeCell ref="F341:G341"/>
    <mergeCell ref="B333:C333"/>
    <mergeCell ref="D333:E333"/>
    <mergeCell ref="F333:G333"/>
    <mergeCell ref="A335:G335"/>
    <mergeCell ref="A339:C339"/>
    <mergeCell ref="D339:E339"/>
    <mergeCell ref="F339:G339"/>
    <mergeCell ref="B331:C331"/>
    <mergeCell ref="D331:E331"/>
    <mergeCell ref="F331:G331"/>
    <mergeCell ref="B332:C332"/>
    <mergeCell ref="D332:E332"/>
    <mergeCell ref="F332:G332"/>
    <mergeCell ref="B321:C321"/>
    <mergeCell ref="D321:E321"/>
    <mergeCell ref="F321:G321"/>
    <mergeCell ref="B322:C322"/>
    <mergeCell ref="D322:E322"/>
    <mergeCell ref="F322:G322"/>
    <mergeCell ref="B319:C319"/>
    <mergeCell ref="D319:E319"/>
    <mergeCell ref="F319:G319"/>
    <mergeCell ref="B320:C320"/>
    <mergeCell ref="D320:E320"/>
    <mergeCell ref="F320:G320"/>
    <mergeCell ref="B317:C317"/>
    <mergeCell ref="D317:E317"/>
    <mergeCell ref="F317:G317"/>
    <mergeCell ref="B318:C318"/>
    <mergeCell ref="D318:E318"/>
    <mergeCell ref="F318:G318"/>
    <mergeCell ref="B310:C310"/>
    <mergeCell ref="D310:E310"/>
    <mergeCell ref="F310:G310"/>
    <mergeCell ref="A312:G312"/>
    <mergeCell ref="B316:C316"/>
    <mergeCell ref="D316:E316"/>
    <mergeCell ref="F316:G316"/>
    <mergeCell ref="B308:C308"/>
    <mergeCell ref="D308:E308"/>
    <mergeCell ref="F308:G308"/>
    <mergeCell ref="B309:C309"/>
    <mergeCell ref="D309:E309"/>
    <mergeCell ref="F309:G309"/>
    <mergeCell ref="B301:C301"/>
    <mergeCell ref="D301:E301"/>
    <mergeCell ref="F301:G301"/>
    <mergeCell ref="A303:G303"/>
    <mergeCell ref="B307:C307"/>
    <mergeCell ref="D307:E307"/>
    <mergeCell ref="F307:G307"/>
    <mergeCell ref="B299:C299"/>
    <mergeCell ref="D299:E299"/>
    <mergeCell ref="F299:G299"/>
    <mergeCell ref="B300:C300"/>
    <mergeCell ref="D300:E300"/>
    <mergeCell ref="F300:G300"/>
    <mergeCell ref="A293:G293"/>
    <mergeCell ref="B297:C297"/>
    <mergeCell ref="D297:E297"/>
    <mergeCell ref="F297:G297"/>
    <mergeCell ref="B298:C298"/>
    <mergeCell ref="D298:E298"/>
    <mergeCell ref="F298:G298"/>
    <mergeCell ref="B290:C290"/>
    <mergeCell ref="D290:E290"/>
    <mergeCell ref="F290:G290"/>
    <mergeCell ref="B291:C291"/>
    <mergeCell ref="D291:E291"/>
    <mergeCell ref="F291:G291"/>
    <mergeCell ref="A283:G283"/>
    <mergeCell ref="A284:G284"/>
    <mergeCell ref="B288:C288"/>
    <mergeCell ref="D288:E288"/>
    <mergeCell ref="F288:G288"/>
    <mergeCell ref="B289:C289"/>
    <mergeCell ref="D289:E289"/>
    <mergeCell ref="F289:G289"/>
    <mergeCell ref="B280:C280"/>
    <mergeCell ref="D280:E280"/>
    <mergeCell ref="F280:G280"/>
    <mergeCell ref="B281:C281"/>
    <mergeCell ref="D281:E281"/>
    <mergeCell ref="F281:G281"/>
    <mergeCell ref="B278:C278"/>
    <mergeCell ref="D278:E278"/>
    <mergeCell ref="F278:G278"/>
    <mergeCell ref="B279:C279"/>
    <mergeCell ref="D279:E279"/>
    <mergeCell ref="F279:G279"/>
    <mergeCell ref="B276:C276"/>
    <mergeCell ref="D276:E276"/>
    <mergeCell ref="F276:G276"/>
    <mergeCell ref="B277:C277"/>
    <mergeCell ref="D277:E277"/>
    <mergeCell ref="F277:G277"/>
    <mergeCell ref="B274:C274"/>
    <mergeCell ref="D274:E274"/>
    <mergeCell ref="F274:G274"/>
    <mergeCell ref="B275:C275"/>
    <mergeCell ref="D275:E275"/>
    <mergeCell ref="F275:G275"/>
    <mergeCell ref="B272:C272"/>
    <mergeCell ref="D272:E272"/>
    <mergeCell ref="F272:G272"/>
    <mergeCell ref="B273:C273"/>
    <mergeCell ref="D273:E273"/>
    <mergeCell ref="F273:G273"/>
    <mergeCell ref="B270:C270"/>
    <mergeCell ref="D270:E270"/>
    <mergeCell ref="F270:G270"/>
    <mergeCell ref="B271:C271"/>
    <mergeCell ref="D271:E271"/>
    <mergeCell ref="F271:G271"/>
    <mergeCell ref="B258:C258"/>
    <mergeCell ref="D258:E258"/>
    <mergeCell ref="F258:G258"/>
    <mergeCell ref="A260:G260"/>
    <mergeCell ref="B269:C269"/>
    <mergeCell ref="D269:E269"/>
    <mergeCell ref="F269:G269"/>
    <mergeCell ref="B262:C262"/>
    <mergeCell ref="D262:E262"/>
    <mergeCell ref="F262:G262"/>
    <mergeCell ref="B263:C263"/>
    <mergeCell ref="D263:E263"/>
    <mergeCell ref="F263:G263"/>
    <mergeCell ref="B264:C264"/>
    <mergeCell ref="D264:E264"/>
    <mergeCell ref="F264:G264"/>
    <mergeCell ref="B265:C265"/>
    <mergeCell ref="D265:E265"/>
    <mergeCell ref="F265:G265"/>
    <mergeCell ref="B266:C266"/>
    <mergeCell ref="D266:E266"/>
    <mergeCell ref="F266:G266"/>
    <mergeCell ref="B256:C256"/>
    <mergeCell ref="D256:E256"/>
    <mergeCell ref="F256:G256"/>
    <mergeCell ref="B257:C257"/>
    <mergeCell ref="D257:E257"/>
    <mergeCell ref="F257:G257"/>
    <mergeCell ref="B251:C251"/>
    <mergeCell ref="D251:E251"/>
    <mergeCell ref="F251:G251"/>
    <mergeCell ref="B255:C255"/>
    <mergeCell ref="D255:E255"/>
    <mergeCell ref="F255:G255"/>
    <mergeCell ref="B249:C249"/>
    <mergeCell ref="D249:E249"/>
    <mergeCell ref="F249:G249"/>
    <mergeCell ref="B250:C250"/>
    <mergeCell ref="D250:E250"/>
    <mergeCell ref="F250:G250"/>
    <mergeCell ref="B244:C244"/>
    <mergeCell ref="D244:E244"/>
    <mergeCell ref="F244:G244"/>
    <mergeCell ref="B248:C248"/>
    <mergeCell ref="D248:E248"/>
    <mergeCell ref="F248:G248"/>
    <mergeCell ref="B242:C242"/>
    <mergeCell ref="D242:E242"/>
    <mergeCell ref="F242:G242"/>
    <mergeCell ref="B243:C243"/>
    <mergeCell ref="D243:E243"/>
    <mergeCell ref="F243:G243"/>
    <mergeCell ref="B235:C235"/>
    <mergeCell ref="D235:E235"/>
    <mergeCell ref="F235:G235"/>
    <mergeCell ref="A237:G237"/>
    <mergeCell ref="B241:C241"/>
    <mergeCell ref="D241:E241"/>
    <mergeCell ref="F241:G241"/>
    <mergeCell ref="B233:C233"/>
    <mergeCell ref="D233:E233"/>
    <mergeCell ref="F233:G233"/>
    <mergeCell ref="B234:C234"/>
    <mergeCell ref="D234:E234"/>
    <mergeCell ref="F234:G234"/>
    <mergeCell ref="B228:C228"/>
    <mergeCell ref="D228:E228"/>
    <mergeCell ref="F228:G228"/>
    <mergeCell ref="B232:C232"/>
    <mergeCell ref="D232:E232"/>
    <mergeCell ref="F232:G232"/>
    <mergeCell ref="F226:G226"/>
    <mergeCell ref="B227:C227"/>
    <mergeCell ref="D227:E227"/>
    <mergeCell ref="F227:G227"/>
    <mergeCell ref="B221:C221"/>
    <mergeCell ref="D221:E221"/>
    <mergeCell ref="F221:G221"/>
    <mergeCell ref="B225:C225"/>
    <mergeCell ref="D225:E225"/>
    <mergeCell ref="F225:G225"/>
    <mergeCell ref="D185:E185"/>
    <mergeCell ref="F185:G185"/>
    <mergeCell ref="D186:E186"/>
    <mergeCell ref="F186:G186"/>
    <mergeCell ref="D187:E187"/>
    <mergeCell ref="F187:G187"/>
    <mergeCell ref="B180:C180"/>
    <mergeCell ref="D180:E180"/>
    <mergeCell ref="F180:G180"/>
    <mergeCell ref="B181:C181"/>
    <mergeCell ref="D181:E181"/>
    <mergeCell ref="F181:G181"/>
    <mergeCell ref="C173:D173"/>
    <mergeCell ref="F173:G173"/>
    <mergeCell ref="A175:G175"/>
    <mergeCell ref="B179:C179"/>
    <mergeCell ref="D179:E179"/>
    <mergeCell ref="F179:G179"/>
    <mergeCell ref="C170:D170"/>
    <mergeCell ref="F170:G170"/>
    <mergeCell ref="C171:D171"/>
    <mergeCell ref="F171:G171"/>
    <mergeCell ref="C172:D172"/>
    <mergeCell ref="F172:G172"/>
    <mergeCell ref="A160:G160"/>
    <mergeCell ref="C164:D164"/>
    <mergeCell ref="F164:G164"/>
    <mergeCell ref="C165:D165"/>
    <mergeCell ref="F165:G165"/>
    <mergeCell ref="C166:D166"/>
    <mergeCell ref="F166:G166"/>
    <mergeCell ref="A152:G152"/>
    <mergeCell ref="C156:D156"/>
    <mergeCell ref="F156:G156"/>
    <mergeCell ref="C157:D157"/>
    <mergeCell ref="F157:G157"/>
    <mergeCell ref="C158:D158"/>
    <mergeCell ref="F158:G158"/>
    <mergeCell ref="A149:B149"/>
    <mergeCell ref="D149:E149"/>
    <mergeCell ref="F149:G149"/>
    <mergeCell ref="A150:B150"/>
    <mergeCell ref="D150:E150"/>
    <mergeCell ref="F150:G150"/>
    <mergeCell ref="C141:E141"/>
    <mergeCell ref="F141:G141"/>
    <mergeCell ref="C142:E142"/>
    <mergeCell ref="F142:G142"/>
    <mergeCell ref="A144:G144"/>
    <mergeCell ref="A148:B148"/>
    <mergeCell ref="D148:E148"/>
    <mergeCell ref="F148:G148"/>
    <mergeCell ref="C133:D133"/>
    <mergeCell ref="F133:G133"/>
    <mergeCell ref="C134:D134"/>
    <mergeCell ref="F134:G134"/>
    <mergeCell ref="A136:G136"/>
    <mergeCell ref="C140:E140"/>
    <mergeCell ref="F140:G140"/>
    <mergeCell ref="B126:C126"/>
    <mergeCell ref="D126:E126"/>
    <mergeCell ref="F126:G126"/>
    <mergeCell ref="A128:G128"/>
    <mergeCell ref="C132:D132"/>
    <mergeCell ref="F132:G132"/>
    <mergeCell ref="D109:F109"/>
    <mergeCell ref="A120:G120"/>
    <mergeCell ref="B124:C124"/>
    <mergeCell ref="D124:E124"/>
    <mergeCell ref="F124:G124"/>
    <mergeCell ref="B125:C125"/>
    <mergeCell ref="D125:E125"/>
    <mergeCell ref="F125:G125"/>
    <mergeCell ref="B94:C94"/>
    <mergeCell ref="D94:E94"/>
    <mergeCell ref="F94:G94"/>
    <mergeCell ref="A102:G102"/>
    <mergeCell ref="A104:G104"/>
    <mergeCell ref="A108:A110"/>
    <mergeCell ref="B108:B110"/>
    <mergeCell ref="C108:F108"/>
    <mergeCell ref="G108:G110"/>
    <mergeCell ref="C109:C110"/>
    <mergeCell ref="A96:G96"/>
    <mergeCell ref="B98:C98"/>
    <mergeCell ref="B99:C99"/>
    <mergeCell ref="B100:C100"/>
    <mergeCell ref="B92:C92"/>
    <mergeCell ref="D92:E92"/>
    <mergeCell ref="F92:G92"/>
    <mergeCell ref="B93:C93"/>
    <mergeCell ref="D93:E93"/>
    <mergeCell ref="F93:G93"/>
    <mergeCell ref="A86:G86"/>
    <mergeCell ref="B90:C90"/>
    <mergeCell ref="D90:E90"/>
    <mergeCell ref="F90:G90"/>
    <mergeCell ref="B91:C91"/>
    <mergeCell ref="D91:E91"/>
    <mergeCell ref="F91:G91"/>
    <mergeCell ref="B83:C83"/>
    <mergeCell ref="D83:E83"/>
    <mergeCell ref="F83:G83"/>
    <mergeCell ref="B84:C84"/>
    <mergeCell ref="D84:E84"/>
    <mergeCell ref="F84:G84"/>
    <mergeCell ref="B78:C78"/>
    <mergeCell ref="D78:E78"/>
    <mergeCell ref="F78:G78"/>
    <mergeCell ref="B82:C82"/>
    <mergeCell ref="D82:E82"/>
    <mergeCell ref="F82:G82"/>
    <mergeCell ref="A72:G72"/>
    <mergeCell ref="B76:C76"/>
    <mergeCell ref="D76:E76"/>
    <mergeCell ref="F76:G76"/>
    <mergeCell ref="B77:C77"/>
    <mergeCell ref="D77:E77"/>
    <mergeCell ref="F77:G77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B47:C47"/>
    <mergeCell ref="D47:E47"/>
    <mergeCell ref="F47:G47"/>
    <mergeCell ref="A34:G34"/>
    <mergeCell ref="A38:C38"/>
    <mergeCell ref="D38:G38"/>
    <mergeCell ref="A39:C39"/>
    <mergeCell ref="D39:G39"/>
    <mergeCell ref="A40:C40"/>
    <mergeCell ref="D40:G40"/>
    <mergeCell ref="B26:C26"/>
    <mergeCell ref="D26:E26"/>
    <mergeCell ref="F26:G26"/>
    <mergeCell ref="B30:C30"/>
    <mergeCell ref="D30:E30"/>
    <mergeCell ref="F30:G30"/>
    <mergeCell ref="A42:G42"/>
    <mergeCell ref="B46:C46"/>
    <mergeCell ref="D46:E46"/>
    <mergeCell ref="F46:G46"/>
    <mergeCell ref="D193:E193"/>
    <mergeCell ref="F193:G193"/>
    <mergeCell ref="F10:G10"/>
    <mergeCell ref="B11:C11"/>
    <mergeCell ref="D11:E11"/>
    <mergeCell ref="F11:G11"/>
    <mergeCell ref="B24:C24"/>
    <mergeCell ref="D24:E24"/>
    <mergeCell ref="F24:G24"/>
    <mergeCell ref="B25:C25"/>
    <mergeCell ref="D25:E25"/>
    <mergeCell ref="F25:G25"/>
    <mergeCell ref="B19:C19"/>
    <mergeCell ref="D19:E19"/>
    <mergeCell ref="F19:G19"/>
    <mergeCell ref="B20:C20"/>
    <mergeCell ref="D20:E20"/>
    <mergeCell ref="F20:G20"/>
    <mergeCell ref="B31:C31"/>
    <mergeCell ref="D31:E31"/>
    <mergeCell ref="F31:G31"/>
    <mergeCell ref="B32:C32"/>
    <mergeCell ref="D32:E32"/>
    <mergeCell ref="F32:G32"/>
    <mergeCell ref="D455:E455"/>
    <mergeCell ref="F455:G455"/>
    <mergeCell ref="B324:C324"/>
    <mergeCell ref="D324:E324"/>
    <mergeCell ref="E1:G1"/>
    <mergeCell ref="A2:G2"/>
    <mergeCell ref="A4:G4"/>
    <mergeCell ref="A5:G5"/>
    <mergeCell ref="B9:C9"/>
    <mergeCell ref="D9:E9"/>
    <mergeCell ref="F9:G9"/>
    <mergeCell ref="B12:C12"/>
    <mergeCell ref="D12:E12"/>
    <mergeCell ref="F12:G12"/>
    <mergeCell ref="A14:G14"/>
    <mergeCell ref="B18:C18"/>
    <mergeCell ref="D18:E18"/>
    <mergeCell ref="F18:G18"/>
    <mergeCell ref="B10:C10"/>
    <mergeCell ref="D10:E10"/>
    <mergeCell ref="D191:E191"/>
    <mergeCell ref="F191:G191"/>
    <mergeCell ref="D192:E192"/>
    <mergeCell ref="F192:G192"/>
    <mergeCell ref="B323:C323"/>
    <mergeCell ref="D323:E323"/>
    <mergeCell ref="F323:G323"/>
    <mergeCell ref="B205:C205"/>
    <mergeCell ref="D205:E205"/>
    <mergeCell ref="F205:G205"/>
    <mergeCell ref="B206:C206"/>
    <mergeCell ref="D206:E206"/>
    <mergeCell ref="F206:G206"/>
    <mergeCell ref="B219:C219"/>
    <mergeCell ref="D219:E219"/>
    <mergeCell ref="F219:G219"/>
    <mergeCell ref="B220:C220"/>
    <mergeCell ref="D220:E220"/>
    <mergeCell ref="F220:G220"/>
    <mergeCell ref="A214:G214"/>
    <mergeCell ref="B217:C217"/>
    <mergeCell ref="D217:E217"/>
    <mergeCell ref="F217:G217"/>
    <mergeCell ref="B218:C218"/>
    <mergeCell ref="D218:E218"/>
    <mergeCell ref="F218:G218"/>
    <mergeCell ref="B226:C226"/>
    <mergeCell ref="D226:E226"/>
    <mergeCell ref="A195:G195"/>
    <mergeCell ref="B203:C203"/>
    <mergeCell ref="D203:E203"/>
    <mergeCell ref="F203:G203"/>
    <mergeCell ref="B204:C204"/>
    <mergeCell ref="D204:E204"/>
    <mergeCell ref="F204:G204"/>
    <mergeCell ref="B197:C197"/>
    <mergeCell ref="D197:E197"/>
    <mergeCell ref="F197:G197"/>
    <mergeCell ref="B198:C198"/>
    <mergeCell ref="D198:E198"/>
    <mergeCell ref="F198:G198"/>
    <mergeCell ref="B199:C199"/>
    <mergeCell ref="D199:E199"/>
    <mergeCell ref="F199:G199"/>
    <mergeCell ref="F418:G418"/>
    <mergeCell ref="B465:C465"/>
    <mergeCell ref="D465:E465"/>
    <mergeCell ref="F465:G465"/>
    <mergeCell ref="A458:G458"/>
    <mergeCell ref="B462:C462"/>
    <mergeCell ref="D462:E462"/>
    <mergeCell ref="F462:G462"/>
    <mergeCell ref="B463:C463"/>
    <mergeCell ref="D463:E463"/>
    <mergeCell ref="F463:G463"/>
    <mergeCell ref="B464:C464"/>
    <mergeCell ref="D464:E464"/>
    <mergeCell ref="F464:G464"/>
    <mergeCell ref="D456:E456"/>
    <mergeCell ref="F456:G456"/>
    <mergeCell ref="A442:G442"/>
    <mergeCell ref="B453:C453"/>
    <mergeCell ref="D453:E453"/>
    <mergeCell ref="F453:G453"/>
    <mergeCell ref="B454:C454"/>
    <mergeCell ref="D454:E454"/>
    <mergeCell ref="F454:G454"/>
    <mergeCell ref="B455:C455"/>
  </mergeCells>
  <pageMargins left="1.3779527559055118" right="0.39370078740157483" top="0.98425196850393704" bottom="0.78740157480314965" header="0.31496062992125984" footer="0.31496062992125984"/>
  <pageSetup paperSize="9" scale="60" orientation="portrait" r:id="rId1"/>
  <rowBreaks count="10" manualBreakCount="10">
    <brk id="40" max="6" man="1"/>
    <brk id="79" max="16383" man="1"/>
    <brk id="127" max="16383" man="1"/>
    <brk id="159" max="16383" man="1"/>
    <brk id="193" max="16383" man="1"/>
    <brk id="233" max="16383" man="1"/>
    <brk id="282" max="16383" man="1"/>
    <brk id="324" max="16383" man="1"/>
    <brk id="371" max="16383" man="1"/>
    <brk id="426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75"/>
  <sheetViews>
    <sheetView zoomScaleNormal="100" workbookViewId="0">
      <selection activeCell="I469" sqref="I469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7" width="16.44140625" style="7" customWidth="1"/>
    <col min="8" max="9" width="8.88671875" style="7" customWidth="1"/>
    <col min="10" max="16384" width="8.88671875" style="7"/>
  </cols>
  <sheetData>
    <row r="1" spans="1:7" ht="18" x14ac:dyDescent="0.3">
      <c r="A1" s="6"/>
      <c r="E1" s="401"/>
      <c r="F1" s="401"/>
      <c r="G1" s="401"/>
    </row>
    <row r="2" spans="1:7" ht="40.049999999999997" customHeight="1" x14ac:dyDescent="0.3">
      <c r="A2" s="402" t="s">
        <v>333</v>
      </c>
      <c r="B2" s="402"/>
      <c r="C2" s="402"/>
      <c r="D2" s="402"/>
      <c r="E2" s="402"/>
      <c r="F2" s="402"/>
      <c r="G2" s="402"/>
    </row>
    <row r="3" spans="1:7" ht="17.55" x14ac:dyDescent="0.3">
      <c r="A3" s="152"/>
      <c r="B3" s="152"/>
      <c r="C3" s="152"/>
      <c r="D3" s="152"/>
      <c r="E3" s="152"/>
      <c r="F3" s="152"/>
      <c r="G3" s="152"/>
    </row>
    <row r="4" spans="1:7" ht="35.549999999999997" customHeight="1" x14ac:dyDescent="0.3">
      <c r="A4" s="402" t="s">
        <v>369</v>
      </c>
      <c r="B4" s="402"/>
      <c r="C4" s="402"/>
      <c r="D4" s="402"/>
      <c r="E4" s="402"/>
      <c r="F4" s="402"/>
      <c r="G4" s="402"/>
    </row>
    <row r="5" spans="1:7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7" ht="17.55" x14ac:dyDescent="0.3">
      <c r="A6" s="143"/>
    </row>
    <row r="7" spans="1:7" ht="18" x14ac:dyDescent="0.35">
      <c r="A7" s="9" t="s">
        <v>250</v>
      </c>
      <c r="B7" s="10">
        <v>120</v>
      </c>
    </row>
    <row r="8" spans="1:7" ht="15" x14ac:dyDescent="0.3">
      <c r="A8" s="11"/>
    </row>
    <row r="9" spans="1:7" ht="79.8" customHeight="1" x14ac:dyDescent="0.3">
      <c r="A9" s="145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</row>
    <row r="10" spans="1:7" ht="18" x14ac:dyDescent="0.3">
      <c r="A10" s="145">
        <v>1</v>
      </c>
      <c r="B10" s="395">
        <v>2</v>
      </c>
      <c r="C10" s="395"/>
      <c r="D10" s="395">
        <v>3</v>
      </c>
      <c r="E10" s="395"/>
      <c r="F10" s="395">
        <v>4</v>
      </c>
      <c r="G10" s="395"/>
    </row>
    <row r="11" spans="1:7" ht="36" x14ac:dyDescent="0.3">
      <c r="A11" s="13" t="s">
        <v>167</v>
      </c>
      <c r="B11" s="395"/>
      <c r="C11" s="395"/>
      <c r="D11" s="395"/>
      <c r="E11" s="395"/>
      <c r="F11" s="398">
        <f>B11*D11</f>
        <v>0</v>
      </c>
      <c r="G11" s="398"/>
    </row>
    <row r="12" spans="1:7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7" ht="17.399999999999999" x14ac:dyDescent="0.3">
      <c r="A13" s="143"/>
    </row>
    <row r="14" spans="1:7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7" ht="17.399999999999999" x14ac:dyDescent="0.3">
      <c r="A15" s="152"/>
      <c r="B15" s="152"/>
      <c r="C15" s="152"/>
      <c r="D15" s="152"/>
      <c r="E15" s="152"/>
      <c r="F15" s="152"/>
      <c r="G15" s="152"/>
    </row>
    <row r="16" spans="1:7" ht="18" x14ac:dyDescent="0.35">
      <c r="A16" s="9" t="s">
        <v>250</v>
      </c>
      <c r="B16" s="10">
        <v>130</v>
      </c>
    </row>
    <row r="17" spans="1:7" ht="15" x14ac:dyDescent="0.3">
      <c r="A17" s="11"/>
    </row>
    <row r="18" spans="1:7" ht="55.95" customHeight="1" x14ac:dyDescent="0.3">
      <c r="A18" s="145" t="s">
        <v>84</v>
      </c>
      <c r="B18" s="395" t="s">
        <v>170</v>
      </c>
      <c r="C18" s="395"/>
      <c r="D18" s="395" t="s">
        <v>171</v>
      </c>
      <c r="E18" s="395"/>
      <c r="F18" s="395" t="s">
        <v>262</v>
      </c>
      <c r="G18" s="395"/>
    </row>
    <row r="19" spans="1:7" ht="18" x14ac:dyDescent="0.3">
      <c r="A19" s="145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7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v>0</v>
      </c>
      <c r="G20" s="398"/>
    </row>
    <row r="21" spans="1:7" ht="17.399999999999999" x14ac:dyDescent="0.3">
      <c r="A21" s="143"/>
    </row>
    <row r="22" spans="1:7" ht="18" x14ac:dyDescent="0.35">
      <c r="A22" s="9" t="s">
        <v>250</v>
      </c>
      <c r="B22" s="10">
        <v>130</v>
      </c>
    </row>
    <row r="23" spans="1:7" ht="15" x14ac:dyDescent="0.3">
      <c r="A23" s="11"/>
    </row>
    <row r="24" spans="1:7" ht="41.4" customHeight="1" x14ac:dyDescent="0.3">
      <c r="A24" s="145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7" ht="18" x14ac:dyDescent="0.3">
      <c r="A25" s="145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7" ht="72" x14ac:dyDescent="0.3">
      <c r="A26" s="13" t="s">
        <v>162</v>
      </c>
      <c r="B26" s="395">
        <v>2195</v>
      </c>
      <c r="C26" s="395"/>
      <c r="D26" s="395">
        <v>20</v>
      </c>
      <c r="E26" s="395"/>
      <c r="F26" s="398">
        <f>B26*D26</f>
        <v>43900</v>
      </c>
      <c r="G26" s="398"/>
    </row>
    <row r="27" spans="1:7" ht="17.399999999999999" x14ac:dyDescent="0.3">
      <c r="A27" s="143"/>
    </row>
    <row r="28" spans="1:7" ht="18" x14ac:dyDescent="0.35">
      <c r="A28" s="9" t="s">
        <v>250</v>
      </c>
      <c r="B28" s="10">
        <v>150</v>
      </c>
    </row>
    <row r="29" spans="1:7" ht="15" x14ac:dyDescent="0.3">
      <c r="A29" s="11"/>
    </row>
    <row r="30" spans="1:7" ht="42.6" customHeight="1" x14ac:dyDescent="0.3">
      <c r="A30" s="145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7" ht="18" x14ac:dyDescent="0.3">
      <c r="A31" s="145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7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v>0</v>
      </c>
      <c r="G32" s="398"/>
    </row>
    <row r="33" spans="1:7" ht="17.399999999999999" x14ac:dyDescent="0.3">
      <c r="A33" s="143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143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v>0</v>
      </c>
      <c r="E40" s="407"/>
      <c r="F40" s="407"/>
      <c r="G40" s="400"/>
    </row>
    <row r="41" spans="1:7" ht="17.399999999999999" x14ac:dyDescent="0.3">
      <c r="A41" s="143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152"/>
      <c r="B43" s="152"/>
      <c r="C43" s="152"/>
      <c r="D43" s="152"/>
      <c r="E43" s="152"/>
      <c r="F43" s="152"/>
      <c r="G43" s="152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145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145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v>0</v>
      </c>
      <c r="G48" s="398"/>
    </row>
    <row r="49" spans="1:7" ht="17.399999999999999" x14ac:dyDescent="0.3">
      <c r="A49" s="143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143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145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145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v>0</v>
      </c>
      <c r="G56" s="398"/>
    </row>
    <row r="57" spans="1:7" ht="17.399999999999999" x14ac:dyDescent="0.3">
      <c r="A57" s="143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143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145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145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v>0</v>
      </c>
      <c r="G64" s="398"/>
    </row>
    <row r="65" spans="1:7" ht="17.399999999999999" x14ac:dyDescent="0.3">
      <c r="A65" s="143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145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145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v>0</v>
      </c>
      <c r="G70" s="398"/>
    </row>
    <row r="71" spans="1:7" ht="18" x14ac:dyDescent="0.3">
      <c r="A71" s="15"/>
      <c r="B71" s="19"/>
      <c r="C71" s="19"/>
      <c r="D71" s="19"/>
      <c r="E71" s="19"/>
      <c r="F71" s="19"/>
      <c r="G71" s="19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38.4" customHeight="1" x14ac:dyDescent="0.3">
      <c r="A76" s="145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145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398">
        <v>0</v>
      </c>
      <c r="G78" s="398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42" customHeight="1" x14ac:dyDescent="0.3">
      <c r="A82" s="145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145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398">
        <f>'платные на 2024 год '!D24</f>
        <v>0</v>
      </c>
      <c r="G84" s="398"/>
    </row>
    <row r="85" spans="1:7" ht="18" x14ac:dyDescent="0.3">
      <c r="A85" s="15"/>
      <c r="B85" s="19"/>
      <c r="C85" s="19"/>
      <c r="D85" s="19"/>
      <c r="E85" s="19"/>
      <c r="F85" s="19"/>
      <c r="G85" s="19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39" customHeight="1" x14ac:dyDescent="0.3">
      <c r="A90" s="145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45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3" t="s">
        <v>190</v>
      </c>
      <c r="B92" s="395" t="s">
        <v>115</v>
      </c>
      <c r="C92" s="395"/>
      <c r="D92" s="395" t="s">
        <v>115</v>
      </c>
      <c r="E92" s="395"/>
      <c r="F92" s="398">
        <f>'гос.зад на 2024 год '!E111</f>
        <v>0</v>
      </c>
      <c r="G92" s="395"/>
    </row>
    <row r="93" spans="1:7" ht="54" x14ac:dyDescent="0.3">
      <c r="A93" s="13" t="s">
        <v>191</v>
      </c>
      <c r="B93" s="395" t="s">
        <v>115</v>
      </c>
      <c r="C93" s="395"/>
      <c r="D93" s="395" t="s">
        <v>115</v>
      </c>
      <c r="E93" s="395"/>
      <c r="F93" s="398">
        <f>'гос.зад на 2024 год '!E112</f>
        <v>0</v>
      </c>
      <c r="G93" s="395"/>
    </row>
    <row r="94" spans="1:7" ht="54" x14ac:dyDescent="0.3">
      <c r="A94" s="13" t="s">
        <v>192</v>
      </c>
      <c r="B94" s="395" t="s">
        <v>115</v>
      </c>
      <c r="C94" s="395"/>
      <c r="D94" s="395" t="s">
        <v>115</v>
      </c>
      <c r="E94" s="395"/>
      <c r="F94" s="398">
        <f>'гос.зад на 2024 год '!E113</f>
        <v>0</v>
      </c>
      <c r="G94" s="395"/>
    </row>
    <row r="95" spans="1:7" ht="18" x14ac:dyDescent="0.3">
      <c r="A95" s="15"/>
      <c r="B95" s="19"/>
      <c r="C95" s="19"/>
      <c r="D95" s="19"/>
      <c r="E95" s="19"/>
      <c r="F95" s="86"/>
      <c r="G95" s="19"/>
    </row>
    <row r="96" spans="1:7" ht="17.399999999999999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09" t="s">
        <v>84</v>
      </c>
      <c r="B98" s="395" t="s">
        <v>163</v>
      </c>
      <c r="C98" s="395"/>
    </row>
    <row r="99" spans="1:7" ht="18" x14ac:dyDescent="0.3">
      <c r="A99" s="209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19"/>
      <c r="G101" s="19"/>
    </row>
    <row r="102" spans="1:7" ht="48.6" customHeight="1" x14ac:dyDescent="0.3">
      <c r="A102" s="402" t="s">
        <v>341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395" t="s">
        <v>74</v>
      </c>
      <c r="B108" s="395" t="s">
        <v>75</v>
      </c>
      <c r="C108" s="395" t="s">
        <v>76</v>
      </c>
      <c r="D108" s="395"/>
      <c r="E108" s="395"/>
      <c r="F108" s="395"/>
      <c r="G108" s="395" t="s">
        <v>77</v>
      </c>
    </row>
    <row r="109" spans="1:7" ht="18" x14ac:dyDescent="0.3">
      <c r="A109" s="395"/>
      <c r="B109" s="395"/>
      <c r="C109" s="395" t="s">
        <v>78</v>
      </c>
      <c r="D109" s="395" t="s">
        <v>6</v>
      </c>
      <c r="E109" s="395"/>
      <c r="F109" s="395"/>
      <c r="G109" s="395"/>
    </row>
    <row r="110" spans="1:7" ht="72" x14ac:dyDescent="0.3">
      <c r="A110" s="395"/>
      <c r="B110" s="395"/>
      <c r="C110" s="395"/>
      <c r="D110" s="12" t="s">
        <v>79</v>
      </c>
      <c r="E110" s="12" t="s">
        <v>80</v>
      </c>
      <c r="F110" s="12" t="s">
        <v>81</v>
      </c>
      <c r="G110" s="395"/>
    </row>
    <row r="111" spans="1:7" ht="18" x14ac:dyDescent="0.3">
      <c r="A111" s="145">
        <v>1</v>
      </c>
      <c r="B111" s="145">
        <v>2</v>
      </c>
      <c r="C111" s="145">
        <v>3</v>
      </c>
      <c r="D111" s="145">
        <v>4</v>
      </c>
      <c r="E111" s="145">
        <v>4</v>
      </c>
      <c r="F111" s="145">
        <v>5</v>
      </c>
      <c r="G111" s="145">
        <v>7</v>
      </c>
    </row>
    <row r="112" spans="1:7" ht="18" x14ac:dyDescent="0.3">
      <c r="A112" s="145"/>
      <c r="B112" s="145"/>
      <c r="C112" s="151"/>
      <c r="D112" s="151"/>
      <c r="E112" s="151"/>
      <c r="F112" s="151"/>
      <c r="G112" s="151"/>
    </row>
    <row r="113" spans="1:7" ht="18" x14ac:dyDescent="0.3">
      <c r="A113" s="145" t="s">
        <v>144</v>
      </c>
      <c r="B113" s="145"/>
      <c r="C113" s="151"/>
      <c r="D113" s="151"/>
      <c r="E113" s="151"/>
      <c r="F113" s="151"/>
      <c r="G113" s="151">
        <v>0</v>
      </c>
    </row>
    <row r="114" spans="1:7" ht="17.399999999999999" x14ac:dyDescent="0.3">
      <c r="A114" s="8"/>
    </row>
    <row r="115" spans="1:7" ht="17.399999999999999" x14ac:dyDescent="0.3">
      <c r="A115" s="408" t="s">
        <v>178</v>
      </c>
      <c r="B115" s="408"/>
      <c r="C115" s="408"/>
      <c r="D115" s="408"/>
      <c r="E115" s="408"/>
      <c r="F115" s="408"/>
      <c r="G115" s="408"/>
    </row>
    <row r="116" spans="1:7" ht="17.399999999999999" x14ac:dyDescent="0.3">
      <c r="A116" s="146"/>
      <c r="B116" s="146"/>
      <c r="C116" s="146"/>
      <c r="D116" s="146"/>
      <c r="E116" s="146"/>
      <c r="F116" s="146"/>
      <c r="G116" s="146"/>
    </row>
    <row r="117" spans="1:7" ht="18" x14ac:dyDescent="0.35">
      <c r="A117" s="9" t="s">
        <v>143</v>
      </c>
      <c r="B117" s="10" t="s">
        <v>298</v>
      </c>
    </row>
    <row r="118" spans="1:7" ht="15" x14ac:dyDescent="0.3">
      <c r="A118" s="11"/>
    </row>
    <row r="119" spans="1:7" ht="72" customHeight="1" x14ac:dyDescent="0.3">
      <c r="A119" s="145" t="s">
        <v>82</v>
      </c>
      <c r="B119" s="395" t="s">
        <v>239</v>
      </c>
      <c r="C119" s="395"/>
      <c r="D119" s="395" t="s">
        <v>182</v>
      </c>
      <c r="E119" s="395"/>
      <c r="F119" s="395" t="s">
        <v>83</v>
      </c>
      <c r="G119" s="395"/>
    </row>
    <row r="120" spans="1:7" ht="18" x14ac:dyDescent="0.3">
      <c r="A120" s="145">
        <v>1</v>
      </c>
      <c r="B120" s="395">
        <v>2</v>
      </c>
      <c r="C120" s="395"/>
      <c r="D120" s="395">
        <v>3</v>
      </c>
      <c r="E120" s="395"/>
      <c r="F120" s="395">
        <v>4</v>
      </c>
      <c r="G120" s="395"/>
    </row>
    <row r="121" spans="1:7" ht="18" x14ac:dyDescent="0.3">
      <c r="A121" s="151">
        <f>B113</f>
        <v>0</v>
      </c>
      <c r="B121" s="398">
        <v>0</v>
      </c>
      <c r="C121" s="398"/>
      <c r="D121" s="398">
        <f>G113</f>
        <v>0</v>
      </c>
      <c r="E121" s="398"/>
      <c r="F121" s="398">
        <f>B121-D121</f>
        <v>0</v>
      </c>
      <c r="G121" s="398"/>
    </row>
    <row r="122" spans="1:7" ht="17.399999999999999" x14ac:dyDescent="0.3">
      <c r="A122" s="8"/>
    </row>
    <row r="123" spans="1:7" ht="51" customHeight="1" x14ac:dyDescent="0.3">
      <c r="A123" s="409" t="s">
        <v>199</v>
      </c>
      <c r="B123" s="409"/>
      <c r="C123" s="409"/>
      <c r="D123" s="409"/>
      <c r="E123" s="409"/>
      <c r="F123" s="409"/>
      <c r="G123" s="409"/>
    </row>
    <row r="124" spans="1:7" ht="18" x14ac:dyDescent="0.3">
      <c r="A124" s="9"/>
    </row>
    <row r="125" spans="1:7" ht="18" x14ac:dyDescent="0.35">
      <c r="A125" s="9" t="s">
        <v>145</v>
      </c>
      <c r="B125" s="10">
        <v>112</v>
      </c>
    </row>
    <row r="126" spans="1:7" ht="15" x14ac:dyDescent="0.3">
      <c r="A126" s="11"/>
    </row>
    <row r="127" spans="1:7" ht="77.400000000000006" customHeight="1" x14ac:dyDescent="0.3">
      <c r="A127" s="145" t="s">
        <v>84</v>
      </c>
      <c r="B127" s="145" t="s">
        <v>85</v>
      </c>
      <c r="C127" s="395" t="s">
        <v>86</v>
      </c>
      <c r="D127" s="395"/>
      <c r="E127" s="145" t="s">
        <v>87</v>
      </c>
      <c r="F127" s="395" t="s">
        <v>88</v>
      </c>
      <c r="G127" s="395"/>
    </row>
    <row r="128" spans="1:7" ht="18" x14ac:dyDescent="0.3">
      <c r="A128" s="145">
        <v>1</v>
      </c>
      <c r="B128" s="145">
        <v>2</v>
      </c>
      <c r="C128" s="395">
        <v>3</v>
      </c>
      <c r="D128" s="395"/>
      <c r="E128" s="145">
        <v>4</v>
      </c>
      <c r="F128" s="395">
        <v>5</v>
      </c>
      <c r="G128" s="395"/>
    </row>
    <row r="129" spans="1:7" ht="18" x14ac:dyDescent="0.3">
      <c r="A129" s="13" t="s">
        <v>89</v>
      </c>
      <c r="B129" s="150"/>
      <c r="C129" s="395"/>
      <c r="D129" s="395"/>
      <c r="E129" s="14"/>
      <c r="F129" s="398">
        <f>B129*C129*E129</f>
        <v>0</v>
      </c>
      <c r="G129" s="398"/>
    </row>
    <row r="130" spans="1:7" ht="17.399999999999999" x14ac:dyDescent="0.3">
      <c r="A130" s="8"/>
    </row>
    <row r="131" spans="1:7" ht="33" customHeight="1" x14ac:dyDescent="0.3">
      <c r="A131" s="409" t="s">
        <v>222</v>
      </c>
      <c r="B131" s="409"/>
      <c r="C131" s="409"/>
      <c r="D131" s="409"/>
      <c r="E131" s="409"/>
      <c r="F131" s="409"/>
      <c r="G131" s="409"/>
    </row>
    <row r="132" spans="1:7" ht="18" x14ac:dyDescent="0.3">
      <c r="A132" s="9"/>
    </row>
    <row r="133" spans="1:7" ht="18" x14ac:dyDescent="0.35">
      <c r="A133" s="9" t="s">
        <v>145</v>
      </c>
      <c r="B133" s="10">
        <v>112</v>
      </c>
    </row>
    <row r="134" spans="1:7" ht="15" x14ac:dyDescent="0.3">
      <c r="A134" s="11"/>
    </row>
    <row r="135" spans="1:7" ht="36" x14ac:dyDescent="0.3">
      <c r="A135" s="145" t="s">
        <v>84</v>
      </c>
      <c r="B135" s="145" t="s">
        <v>223</v>
      </c>
      <c r="C135" s="396" t="s">
        <v>224</v>
      </c>
      <c r="D135" s="403"/>
      <c r="E135" s="397"/>
      <c r="F135" s="395" t="s">
        <v>92</v>
      </c>
      <c r="G135" s="395"/>
    </row>
    <row r="136" spans="1:7" ht="18" x14ac:dyDescent="0.3">
      <c r="A136" s="145">
        <v>1</v>
      </c>
      <c r="B136" s="145">
        <v>2</v>
      </c>
      <c r="C136" s="396">
        <v>3</v>
      </c>
      <c r="D136" s="403"/>
      <c r="E136" s="397"/>
      <c r="F136" s="395">
        <v>4</v>
      </c>
      <c r="G136" s="395"/>
    </row>
    <row r="137" spans="1:7" ht="18" x14ac:dyDescent="0.3">
      <c r="A137" s="13"/>
      <c r="B137" s="150"/>
      <c r="C137" s="396"/>
      <c r="D137" s="403"/>
      <c r="E137" s="397"/>
      <c r="F137" s="398">
        <f>B137*C137</f>
        <v>0</v>
      </c>
      <c r="G137" s="398"/>
    </row>
    <row r="138" spans="1:7" ht="18" x14ac:dyDescent="0.3">
      <c r="A138" s="15"/>
      <c r="B138" s="16"/>
      <c r="C138" s="19"/>
      <c r="D138" s="19"/>
      <c r="E138" s="20"/>
      <c r="F138" s="19"/>
      <c r="G138" s="19"/>
    </row>
    <row r="139" spans="1:7" ht="38.4" customHeight="1" x14ac:dyDescent="0.3">
      <c r="A139" s="409" t="s">
        <v>200</v>
      </c>
      <c r="B139" s="409"/>
      <c r="C139" s="409"/>
      <c r="D139" s="409"/>
      <c r="E139" s="409"/>
      <c r="F139" s="409"/>
      <c r="G139" s="409"/>
    </row>
    <row r="140" spans="1:7" ht="18" x14ac:dyDescent="0.3">
      <c r="A140" s="9"/>
    </row>
    <row r="141" spans="1:7" ht="18" x14ac:dyDescent="0.35">
      <c r="A141" s="9" t="s">
        <v>143</v>
      </c>
      <c r="B141" s="10">
        <v>112</v>
      </c>
    </row>
    <row r="142" spans="1:7" ht="15" x14ac:dyDescent="0.3">
      <c r="A142" s="11"/>
    </row>
    <row r="143" spans="1:7" ht="72" x14ac:dyDescent="0.3">
      <c r="A143" s="395" t="s">
        <v>84</v>
      </c>
      <c r="B143" s="395"/>
      <c r="C143" s="145" t="s">
        <v>90</v>
      </c>
      <c r="D143" s="395" t="s">
        <v>91</v>
      </c>
      <c r="E143" s="395"/>
      <c r="F143" s="395" t="s">
        <v>92</v>
      </c>
      <c r="G143" s="395"/>
    </row>
    <row r="144" spans="1:7" ht="18" x14ac:dyDescent="0.3">
      <c r="A144" s="396">
        <v>1</v>
      </c>
      <c r="B144" s="397"/>
      <c r="C144" s="145">
        <v>2</v>
      </c>
      <c r="D144" s="396">
        <v>3</v>
      </c>
      <c r="E144" s="397"/>
      <c r="F144" s="396">
        <v>4</v>
      </c>
      <c r="G144" s="397"/>
    </row>
    <row r="145" spans="1:7" ht="18" x14ac:dyDescent="0.3">
      <c r="A145" s="396"/>
      <c r="B145" s="397"/>
      <c r="C145" s="145"/>
      <c r="D145" s="396"/>
      <c r="E145" s="397"/>
      <c r="F145" s="399">
        <f>C145*D145</f>
        <v>0</v>
      </c>
      <c r="G145" s="400"/>
    </row>
    <row r="146" spans="1:7" ht="17.399999999999999" x14ac:dyDescent="0.3">
      <c r="A146" s="8"/>
    </row>
    <row r="147" spans="1:7" ht="36.6" customHeight="1" x14ac:dyDescent="0.3">
      <c r="A147" s="409" t="s">
        <v>201</v>
      </c>
      <c r="B147" s="409"/>
      <c r="C147" s="409"/>
      <c r="D147" s="409"/>
      <c r="E147" s="409"/>
      <c r="F147" s="409"/>
      <c r="G147" s="409"/>
    </row>
    <row r="148" spans="1:7" ht="17.399999999999999" x14ac:dyDescent="0.3">
      <c r="A148" s="144"/>
      <c r="B148" s="144"/>
      <c r="C148" s="144"/>
      <c r="D148" s="144"/>
      <c r="E148" s="144"/>
      <c r="F148" s="144"/>
      <c r="G148" s="144"/>
    </row>
    <row r="149" spans="1:7" ht="18" x14ac:dyDescent="0.35">
      <c r="A149" s="9" t="s">
        <v>145</v>
      </c>
      <c r="B149" s="10">
        <v>112</v>
      </c>
    </row>
    <row r="150" spans="1:7" ht="15" x14ac:dyDescent="0.3">
      <c r="A150" s="11"/>
    </row>
    <row r="151" spans="1:7" ht="70.2" customHeight="1" x14ac:dyDescent="0.3">
      <c r="A151" s="145" t="s">
        <v>84</v>
      </c>
      <c r="B151" s="145" t="s">
        <v>85</v>
      </c>
      <c r="C151" s="395" t="s">
        <v>86</v>
      </c>
      <c r="D151" s="395"/>
      <c r="E151" s="145" t="s">
        <v>87</v>
      </c>
      <c r="F151" s="395" t="s">
        <v>88</v>
      </c>
      <c r="G151" s="395"/>
    </row>
    <row r="152" spans="1:7" ht="18" x14ac:dyDescent="0.3">
      <c r="A152" s="145">
        <v>1</v>
      </c>
      <c r="B152" s="145">
        <v>2</v>
      </c>
      <c r="C152" s="395">
        <v>3</v>
      </c>
      <c r="D152" s="395"/>
      <c r="E152" s="145">
        <v>4</v>
      </c>
      <c r="F152" s="395">
        <v>5</v>
      </c>
      <c r="G152" s="395"/>
    </row>
    <row r="153" spans="1:7" ht="36" x14ac:dyDescent="0.3">
      <c r="A153" s="13" t="s">
        <v>93</v>
      </c>
      <c r="B153" s="150"/>
      <c r="C153" s="395"/>
      <c r="D153" s="395"/>
      <c r="E153" s="14"/>
      <c r="F153" s="398">
        <f>B153*C153*E153</f>
        <v>0</v>
      </c>
      <c r="G153" s="398"/>
    </row>
    <row r="154" spans="1:7" ht="17.399999999999999" x14ac:dyDescent="0.3">
      <c r="A154" s="8"/>
    </row>
    <row r="155" spans="1:7" ht="41.4" customHeight="1" x14ac:dyDescent="0.3">
      <c r="A155" s="409" t="s">
        <v>202</v>
      </c>
      <c r="B155" s="409"/>
      <c r="C155" s="409"/>
      <c r="D155" s="409"/>
      <c r="E155" s="409"/>
      <c r="F155" s="409"/>
      <c r="G155" s="409"/>
    </row>
    <row r="156" spans="1:7" ht="18" x14ac:dyDescent="0.3">
      <c r="A156" s="9"/>
    </row>
    <row r="157" spans="1:7" ht="18" x14ac:dyDescent="0.35">
      <c r="A157" s="9" t="s">
        <v>143</v>
      </c>
      <c r="B157" s="10">
        <v>113</v>
      </c>
    </row>
    <row r="158" spans="1:7" ht="15" x14ac:dyDescent="0.3">
      <c r="A158" s="11"/>
    </row>
    <row r="159" spans="1:7" ht="67.95" customHeight="1" x14ac:dyDescent="0.3">
      <c r="A159" s="145" t="s">
        <v>84</v>
      </c>
      <c r="B159" s="145" t="s">
        <v>94</v>
      </c>
      <c r="C159" s="395" t="s">
        <v>95</v>
      </c>
      <c r="D159" s="395"/>
      <c r="E159" s="145" t="s">
        <v>87</v>
      </c>
      <c r="F159" s="395" t="s">
        <v>88</v>
      </c>
      <c r="G159" s="395"/>
    </row>
    <row r="160" spans="1:7" ht="18" x14ac:dyDescent="0.35">
      <c r="A160" s="145">
        <v>1</v>
      </c>
      <c r="B160" s="145">
        <v>2</v>
      </c>
      <c r="C160" s="395">
        <v>3</v>
      </c>
      <c r="D160" s="395"/>
      <c r="E160" s="145">
        <v>4</v>
      </c>
      <c r="F160" s="410">
        <v>5</v>
      </c>
      <c r="G160" s="411"/>
    </row>
    <row r="161" spans="1:7" ht="90" x14ac:dyDescent="0.3">
      <c r="A161" s="13" t="s">
        <v>96</v>
      </c>
      <c r="B161" s="151"/>
      <c r="C161" s="398"/>
      <c r="D161" s="398"/>
      <c r="E161" s="83"/>
      <c r="F161" s="412">
        <f>B161*C161*E161</f>
        <v>0</v>
      </c>
      <c r="G161" s="413"/>
    </row>
    <row r="162" spans="1:7" ht="17.399999999999999" x14ac:dyDescent="0.3">
      <c r="A162" s="8"/>
    </row>
    <row r="163" spans="1:7" ht="18" x14ac:dyDescent="0.35">
      <c r="A163" s="9" t="s">
        <v>143</v>
      </c>
      <c r="B163" s="10">
        <v>119</v>
      </c>
    </row>
    <row r="164" spans="1:7" ht="15" x14ac:dyDescent="0.3">
      <c r="A164" s="11"/>
    </row>
    <row r="165" spans="1:7" ht="61.8" customHeight="1" x14ac:dyDescent="0.3">
      <c r="A165" s="145" t="s">
        <v>84</v>
      </c>
      <c r="B165" s="145" t="s">
        <v>94</v>
      </c>
      <c r="C165" s="395" t="s">
        <v>95</v>
      </c>
      <c r="D165" s="395"/>
      <c r="E165" s="145" t="s">
        <v>87</v>
      </c>
      <c r="F165" s="395" t="s">
        <v>88</v>
      </c>
      <c r="G165" s="395"/>
    </row>
    <row r="166" spans="1:7" ht="18" x14ac:dyDescent="0.35">
      <c r="A166" s="145">
        <v>1</v>
      </c>
      <c r="B166" s="145">
        <v>2</v>
      </c>
      <c r="C166" s="395">
        <v>3</v>
      </c>
      <c r="D166" s="395"/>
      <c r="E166" s="145">
        <v>4</v>
      </c>
      <c r="F166" s="410">
        <v>5</v>
      </c>
      <c r="G166" s="411"/>
    </row>
    <row r="167" spans="1:7" ht="54" x14ac:dyDescent="0.3">
      <c r="A167" s="13" t="s">
        <v>155</v>
      </c>
      <c r="B167" s="151"/>
      <c r="C167" s="398"/>
      <c r="D167" s="398"/>
      <c r="E167" s="83"/>
      <c r="F167" s="412">
        <f>B167*C167*E167</f>
        <v>0</v>
      </c>
      <c r="G167" s="413"/>
    </row>
    <row r="168" spans="1:7" ht="18" x14ac:dyDescent="0.3">
      <c r="A168" s="13" t="s">
        <v>118</v>
      </c>
      <c r="B168" s="150"/>
      <c r="C168" s="396"/>
      <c r="D168" s="397"/>
      <c r="E168" s="14"/>
      <c r="F168" s="414"/>
      <c r="G168" s="415"/>
    </row>
    <row r="169" spans="1:7" ht="17.399999999999999" x14ac:dyDescent="0.3">
      <c r="A169" s="8"/>
    </row>
    <row r="170" spans="1:7" ht="36" customHeight="1" x14ac:dyDescent="0.3">
      <c r="A170" s="409" t="s">
        <v>203</v>
      </c>
      <c r="B170" s="409"/>
      <c r="C170" s="409"/>
      <c r="D170" s="409"/>
      <c r="E170" s="409"/>
      <c r="F170" s="409"/>
      <c r="G170" s="409"/>
    </row>
    <row r="171" spans="1:7" ht="17.399999999999999" x14ac:dyDescent="0.3">
      <c r="A171" s="144"/>
      <c r="B171" s="144"/>
      <c r="C171" s="144"/>
      <c r="D171" s="144"/>
      <c r="E171" s="144"/>
      <c r="F171" s="144"/>
      <c r="G171" s="144"/>
    </row>
    <row r="172" spans="1:7" ht="18" x14ac:dyDescent="0.35">
      <c r="A172" s="9" t="s">
        <v>143</v>
      </c>
      <c r="B172" s="10">
        <v>111</v>
      </c>
    </row>
    <row r="173" spans="1:7" ht="15" x14ac:dyDescent="0.3">
      <c r="A173" s="11"/>
    </row>
    <row r="174" spans="1:7" ht="52.8" customHeight="1" x14ac:dyDescent="0.3">
      <c r="A174" s="145" t="s">
        <v>84</v>
      </c>
      <c r="B174" s="395" t="s">
        <v>97</v>
      </c>
      <c r="C174" s="395"/>
      <c r="D174" s="395" t="s">
        <v>98</v>
      </c>
      <c r="E174" s="395"/>
      <c r="F174" s="395" t="s">
        <v>99</v>
      </c>
      <c r="G174" s="395"/>
    </row>
    <row r="175" spans="1:7" ht="18" x14ac:dyDescent="0.35">
      <c r="A175" s="145">
        <v>1</v>
      </c>
      <c r="B175" s="396">
        <v>2</v>
      </c>
      <c r="C175" s="397"/>
      <c r="D175" s="396">
        <v>3</v>
      </c>
      <c r="E175" s="397"/>
      <c r="F175" s="410">
        <v>4</v>
      </c>
      <c r="G175" s="411"/>
    </row>
    <row r="176" spans="1:7" ht="90" x14ac:dyDescent="0.3">
      <c r="A176" s="13" t="s">
        <v>100</v>
      </c>
      <c r="B176" s="396"/>
      <c r="C176" s="397"/>
      <c r="D176" s="396"/>
      <c r="E176" s="397"/>
      <c r="F176" s="412">
        <f>B176*D176</f>
        <v>0</v>
      </c>
      <c r="G176" s="413"/>
    </row>
    <row r="177" spans="1:7" ht="18" x14ac:dyDescent="0.3">
      <c r="A177" s="15"/>
      <c r="B177" s="16"/>
      <c r="C177" s="16"/>
      <c r="D177" s="16"/>
      <c r="E177" s="16"/>
      <c r="F177" s="17"/>
      <c r="G177" s="17"/>
    </row>
    <row r="178" spans="1:7" ht="18" x14ac:dyDescent="0.35">
      <c r="A178" s="9" t="s">
        <v>143</v>
      </c>
      <c r="B178" s="10">
        <v>112</v>
      </c>
    </row>
    <row r="179" spans="1:7" ht="15" x14ac:dyDescent="0.3">
      <c r="A179" s="11"/>
    </row>
    <row r="180" spans="1:7" ht="78" customHeight="1" x14ac:dyDescent="0.3">
      <c r="A180" s="145" t="s">
        <v>84</v>
      </c>
      <c r="B180" s="145" t="s">
        <v>97</v>
      </c>
      <c r="C180" s="145" t="s">
        <v>101</v>
      </c>
      <c r="D180" s="395" t="s">
        <v>102</v>
      </c>
      <c r="E180" s="395"/>
      <c r="F180" s="395" t="s">
        <v>88</v>
      </c>
      <c r="G180" s="395"/>
    </row>
    <row r="181" spans="1:7" ht="18" x14ac:dyDescent="0.3">
      <c r="A181" s="145">
        <v>1</v>
      </c>
      <c r="B181" s="145">
        <v>2</v>
      </c>
      <c r="C181" s="145">
        <v>3</v>
      </c>
      <c r="D181" s="395">
        <v>4</v>
      </c>
      <c r="E181" s="395"/>
      <c r="F181" s="395">
        <v>5</v>
      </c>
      <c r="G181" s="395"/>
    </row>
    <row r="182" spans="1:7" ht="18" x14ac:dyDescent="0.3">
      <c r="A182" s="13"/>
      <c r="B182" s="150"/>
      <c r="C182" s="145"/>
      <c r="D182" s="396"/>
      <c r="E182" s="397"/>
      <c r="F182" s="399">
        <f>B182*C182*D182</f>
        <v>0</v>
      </c>
      <c r="G182" s="400"/>
    </row>
    <row r="183" spans="1:7" ht="18" x14ac:dyDescent="0.3">
      <c r="A183" s="15"/>
      <c r="B183" s="16"/>
      <c r="C183" s="19"/>
      <c r="D183" s="19"/>
      <c r="E183" s="19"/>
      <c r="F183" s="86"/>
      <c r="G183" s="86"/>
    </row>
    <row r="184" spans="1:7" ht="18" x14ac:dyDescent="0.35">
      <c r="A184" s="9" t="s">
        <v>143</v>
      </c>
      <c r="B184" s="10">
        <v>119</v>
      </c>
    </row>
    <row r="185" spans="1:7" ht="15" x14ac:dyDescent="0.3">
      <c r="A185" s="11"/>
    </row>
    <row r="186" spans="1:7" ht="72" x14ac:dyDescent="0.3">
      <c r="A186" s="264" t="s">
        <v>84</v>
      </c>
      <c r="B186" s="264" t="s">
        <v>97</v>
      </c>
      <c r="C186" s="264" t="s">
        <v>101</v>
      </c>
      <c r="D186" s="395" t="s">
        <v>102</v>
      </c>
      <c r="E186" s="395"/>
      <c r="F186" s="395" t="s">
        <v>88</v>
      </c>
      <c r="G186" s="395"/>
    </row>
    <row r="187" spans="1:7" ht="18" x14ac:dyDescent="0.3">
      <c r="A187" s="264">
        <v>1</v>
      </c>
      <c r="B187" s="264">
        <v>2</v>
      </c>
      <c r="C187" s="264">
        <v>3</v>
      </c>
      <c r="D187" s="395">
        <v>4</v>
      </c>
      <c r="E187" s="395"/>
      <c r="F187" s="395">
        <v>5</v>
      </c>
      <c r="G187" s="395"/>
    </row>
    <row r="188" spans="1:7" ht="18" x14ac:dyDescent="0.3">
      <c r="A188" s="13"/>
      <c r="B188" s="265"/>
      <c r="C188" s="264"/>
      <c r="D188" s="396"/>
      <c r="E188" s="397"/>
      <c r="F188" s="399">
        <f>B188*C188*D188</f>
        <v>0</v>
      </c>
      <c r="G188" s="400"/>
    </row>
    <row r="189" spans="1:7" ht="17.399999999999999" x14ac:dyDescent="0.3">
      <c r="A189" s="8"/>
    </row>
    <row r="190" spans="1:7" ht="31.95" customHeight="1" x14ac:dyDescent="0.3">
      <c r="A190" s="408" t="s">
        <v>329</v>
      </c>
      <c r="B190" s="408"/>
      <c r="C190" s="408"/>
      <c r="D190" s="408"/>
      <c r="E190" s="408"/>
      <c r="F190" s="408"/>
      <c r="G190" s="408"/>
    </row>
    <row r="191" spans="1:7" ht="31.95" customHeight="1" x14ac:dyDescent="0.35">
      <c r="A191" s="9" t="s">
        <v>145</v>
      </c>
      <c r="B191" s="10">
        <v>119</v>
      </c>
      <c r="C191" s="231"/>
      <c r="D191" s="231"/>
      <c r="E191" s="231"/>
      <c r="F191" s="231"/>
      <c r="G191" s="231"/>
    </row>
    <row r="192" spans="1:7" ht="31.95" customHeight="1" x14ac:dyDescent="0.3">
      <c r="A192" s="230" t="s">
        <v>84</v>
      </c>
      <c r="B192" s="396" t="s">
        <v>104</v>
      </c>
      <c r="C192" s="397"/>
      <c r="D192" s="396" t="s">
        <v>105</v>
      </c>
      <c r="E192" s="397"/>
      <c r="F192" s="396" t="s">
        <v>106</v>
      </c>
      <c r="G192" s="397"/>
    </row>
    <row r="193" spans="1:7" ht="18" x14ac:dyDescent="0.3">
      <c r="A193" s="230">
        <v>1</v>
      </c>
      <c r="B193" s="396">
        <v>2</v>
      </c>
      <c r="C193" s="397"/>
      <c r="D193" s="396">
        <v>3</v>
      </c>
      <c r="E193" s="397"/>
      <c r="F193" s="396">
        <v>4</v>
      </c>
      <c r="G193" s="397"/>
    </row>
    <row r="194" spans="1:7" ht="180" x14ac:dyDescent="0.3">
      <c r="A194" s="13" t="s">
        <v>305</v>
      </c>
      <c r="B194" s="395"/>
      <c r="C194" s="395"/>
      <c r="D194" s="395"/>
      <c r="E194" s="395"/>
      <c r="F194" s="398">
        <f>B194*D194</f>
        <v>0</v>
      </c>
      <c r="G194" s="398"/>
    </row>
    <row r="195" spans="1:7" ht="17.399999999999999" x14ac:dyDescent="0.3">
      <c r="A195" s="231"/>
      <c r="B195" s="231"/>
      <c r="C195" s="231"/>
      <c r="D195" s="231"/>
      <c r="E195" s="231"/>
      <c r="F195" s="231"/>
      <c r="G195" s="231"/>
    </row>
    <row r="196" spans="1:7" ht="18" x14ac:dyDescent="0.35">
      <c r="A196" s="9" t="s">
        <v>145</v>
      </c>
      <c r="B196" s="10">
        <v>321</v>
      </c>
    </row>
    <row r="197" spans="1:7" ht="15" x14ac:dyDescent="0.3">
      <c r="A197" s="11"/>
    </row>
    <row r="198" spans="1:7" ht="18" x14ac:dyDescent="0.3">
      <c r="A198" s="145" t="s">
        <v>84</v>
      </c>
      <c r="B198" s="395" t="s">
        <v>104</v>
      </c>
      <c r="C198" s="395"/>
      <c r="D198" s="395" t="s">
        <v>105</v>
      </c>
      <c r="E198" s="395"/>
      <c r="F198" s="395" t="s">
        <v>106</v>
      </c>
      <c r="G198" s="395"/>
    </row>
    <row r="199" spans="1:7" ht="18" x14ac:dyDescent="0.3">
      <c r="A199" s="145">
        <v>1</v>
      </c>
      <c r="B199" s="396">
        <v>2</v>
      </c>
      <c r="C199" s="397"/>
      <c r="D199" s="396">
        <v>3</v>
      </c>
      <c r="E199" s="397"/>
      <c r="F199" s="396">
        <v>4</v>
      </c>
      <c r="G199" s="397"/>
    </row>
    <row r="200" spans="1:7" ht="117" customHeight="1" x14ac:dyDescent="0.3">
      <c r="A200" s="13" t="s">
        <v>27</v>
      </c>
      <c r="B200" s="395"/>
      <c r="C200" s="395"/>
      <c r="D200" s="395"/>
      <c r="E200" s="395"/>
      <c r="F200" s="398">
        <f>B200*D200</f>
        <v>0</v>
      </c>
      <c r="G200" s="398"/>
    </row>
    <row r="201" spans="1:7" ht="18" x14ac:dyDescent="0.3">
      <c r="A201" s="13" t="s">
        <v>154</v>
      </c>
      <c r="B201" s="395"/>
      <c r="C201" s="395"/>
      <c r="D201" s="395"/>
      <c r="E201" s="395"/>
      <c r="F201" s="398"/>
      <c r="G201" s="398"/>
    </row>
    <row r="202" spans="1:7" ht="17.399999999999999" x14ac:dyDescent="0.3">
      <c r="A202" s="8"/>
    </row>
    <row r="203" spans="1:7" ht="18" x14ac:dyDescent="0.35">
      <c r="A203" s="9" t="s">
        <v>145</v>
      </c>
      <c r="B203" s="10">
        <v>323</v>
      </c>
    </row>
    <row r="204" spans="1:7" ht="15" x14ac:dyDescent="0.3">
      <c r="A204" s="11"/>
    </row>
    <row r="205" spans="1:7" ht="18" x14ac:dyDescent="0.3">
      <c r="A205" s="288" t="s">
        <v>84</v>
      </c>
      <c r="B205" s="395" t="s">
        <v>104</v>
      </c>
      <c r="C205" s="395"/>
      <c r="D205" s="395" t="s">
        <v>105</v>
      </c>
      <c r="E205" s="395"/>
      <c r="F205" s="395" t="s">
        <v>106</v>
      </c>
      <c r="G205" s="395"/>
    </row>
    <row r="206" spans="1:7" ht="18" x14ac:dyDescent="0.3">
      <c r="A206" s="288">
        <v>1</v>
      </c>
      <c r="B206" s="396">
        <v>2</v>
      </c>
      <c r="C206" s="397"/>
      <c r="D206" s="396">
        <v>3</v>
      </c>
      <c r="E206" s="397"/>
      <c r="F206" s="396">
        <v>4</v>
      </c>
      <c r="G206" s="397"/>
    </row>
    <row r="207" spans="1:7" ht="108" x14ac:dyDescent="0.3">
      <c r="A207" s="13" t="s">
        <v>330</v>
      </c>
      <c r="B207" s="395"/>
      <c r="C207" s="395"/>
      <c r="D207" s="395"/>
      <c r="E207" s="395"/>
      <c r="F207" s="398">
        <f>B207*D207</f>
        <v>0</v>
      </c>
      <c r="G207" s="398"/>
    </row>
    <row r="208" spans="1:7" ht="18" x14ac:dyDescent="0.3">
      <c r="A208" s="13" t="s">
        <v>154</v>
      </c>
      <c r="B208" s="395"/>
      <c r="C208" s="395"/>
      <c r="D208" s="395"/>
      <c r="E208" s="395"/>
      <c r="F208" s="398"/>
      <c r="G208" s="398"/>
    </row>
    <row r="209" spans="1:7" ht="73.2" customHeight="1" x14ac:dyDescent="0.3">
      <c r="A209" s="409" t="s">
        <v>221</v>
      </c>
      <c r="B209" s="409"/>
      <c r="C209" s="409"/>
      <c r="D209" s="409"/>
      <c r="E209" s="409"/>
      <c r="F209" s="409"/>
      <c r="G209" s="409"/>
    </row>
    <row r="210" spans="1:7" ht="18" x14ac:dyDescent="0.35">
      <c r="A210" s="9" t="s">
        <v>143</v>
      </c>
      <c r="B210" s="10">
        <v>851</v>
      </c>
    </row>
    <row r="211" spans="1:7" ht="15" x14ac:dyDescent="0.3">
      <c r="A211" s="11"/>
    </row>
    <row r="212" spans="1:7" ht="18" x14ac:dyDescent="0.3">
      <c r="A212" s="145" t="s">
        <v>84</v>
      </c>
      <c r="B212" s="395" t="s">
        <v>107</v>
      </c>
      <c r="C212" s="395"/>
      <c r="D212" s="395" t="s">
        <v>108</v>
      </c>
      <c r="E212" s="395"/>
      <c r="F212" s="395" t="s">
        <v>109</v>
      </c>
      <c r="G212" s="395"/>
    </row>
    <row r="213" spans="1:7" ht="18" x14ac:dyDescent="0.3">
      <c r="A213" s="145">
        <v>1</v>
      </c>
      <c r="B213" s="396">
        <v>2</v>
      </c>
      <c r="C213" s="397"/>
      <c r="D213" s="416">
        <v>3</v>
      </c>
      <c r="E213" s="417"/>
      <c r="F213" s="416">
        <v>4</v>
      </c>
      <c r="G213" s="417"/>
    </row>
    <row r="214" spans="1:7" ht="36" x14ac:dyDescent="0.3">
      <c r="A214" s="13" t="s">
        <v>110</v>
      </c>
      <c r="B214" s="416"/>
      <c r="C214" s="417"/>
      <c r="D214" s="416"/>
      <c r="E214" s="417"/>
      <c r="F214" s="399">
        <f>B214*D214/100</f>
        <v>0</v>
      </c>
      <c r="G214" s="400"/>
    </row>
    <row r="215" spans="1:7" ht="36" x14ac:dyDescent="0.3">
      <c r="A215" s="13" t="s">
        <v>111</v>
      </c>
      <c r="B215" s="416"/>
      <c r="C215" s="417"/>
      <c r="D215" s="416"/>
      <c r="E215" s="417"/>
      <c r="F215" s="399">
        <f>B215*D215/100</f>
        <v>0</v>
      </c>
      <c r="G215" s="400"/>
    </row>
    <row r="216" spans="1:7" ht="36.6" customHeight="1" x14ac:dyDescent="0.3">
      <c r="A216" s="15"/>
      <c r="B216" s="16"/>
      <c r="C216" s="19"/>
      <c r="D216" s="20"/>
      <c r="E216" s="21"/>
      <c r="F216" s="21"/>
      <c r="G216" s="21"/>
    </row>
    <row r="217" spans="1:7" ht="18" x14ac:dyDescent="0.3">
      <c r="A217" s="9" t="s">
        <v>112</v>
      </c>
    </row>
    <row r="218" spans="1:7" ht="39" customHeight="1" x14ac:dyDescent="0.3">
      <c r="A218" s="11"/>
    </row>
    <row r="219" spans="1:7" ht="18" x14ac:dyDescent="0.3">
      <c r="A219" s="145" t="s">
        <v>84</v>
      </c>
      <c r="B219" s="395" t="s">
        <v>107</v>
      </c>
      <c r="C219" s="395"/>
      <c r="D219" s="395" t="s">
        <v>108</v>
      </c>
      <c r="E219" s="395"/>
      <c r="F219" s="395" t="s">
        <v>113</v>
      </c>
      <c r="G219" s="395"/>
    </row>
    <row r="220" spans="1:7" ht="18" x14ac:dyDescent="0.35">
      <c r="A220" s="145">
        <v>1</v>
      </c>
      <c r="B220" s="396">
        <v>2</v>
      </c>
      <c r="C220" s="397"/>
      <c r="D220" s="396">
        <v>3</v>
      </c>
      <c r="E220" s="397"/>
      <c r="F220" s="410">
        <v>4</v>
      </c>
      <c r="G220" s="411"/>
    </row>
    <row r="221" spans="1:7" ht="36" x14ac:dyDescent="0.3">
      <c r="A221" s="13" t="s">
        <v>114</v>
      </c>
      <c r="B221" s="396" t="s">
        <v>115</v>
      </c>
      <c r="C221" s="397"/>
      <c r="D221" s="396" t="s">
        <v>115</v>
      </c>
      <c r="E221" s="397"/>
      <c r="F221" s="412">
        <v>0</v>
      </c>
      <c r="G221" s="413"/>
    </row>
    <row r="222" spans="1:7" ht="18" x14ac:dyDescent="0.3">
      <c r="A222" s="13" t="s">
        <v>116</v>
      </c>
      <c r="B222" s="416"/>
      <c r="C222" s="417"/>
      <c r="D222" s="416"/>
      <c r="E222" s="417"/>
      <c r="F222" s="416"/>
      <c r="G222" s="417"/>
    </row>
    <row r="223" spans="1:7" ht="42.6" customHeight="1" x14ac:dyDescent="0.3">
      <c r="A223" s="9"/>
    </row>
    <row r="224" spans="1:7" ht="18" x14ac:dyDescent="0.3">
      <c r="A224" s="9" t="s">
        <v>117</v>
      </c>
    </row>
    <row r="225" spans="1:7" ht="49.05" customHeight="1" x14ac:dyDescent="0.3">
      <c r="A225" s="11"/>
    </row>
    <row r="226" spans="1:7" ht="15" customHeight="1" x14ac:dyDescent="0.3">
      <c r="A226" s="145" t="s">
        <v>84</v>
      </c>
      <c r="B226" s="395" t="s">
        <v>107</v>
      </c>
      <c r="C226" s="395"/>
      <c r="D226" s="395" t="s">
        <v>108</v>
      </c>
      <c r="E226" s="395"/>
      <c r="F226" s="395" t="s">
        <v>113</v>
      </c>
      <c r="G226" s="395"/>
    </row>
    <row r="227" spans="1:7" ht="18" x14ac:dyDescent="0.35">
      <c r="A227" s="145">
        <v>1</v>
      </c>
      <c r="B227" s="396">
        <v>2</v>
      </c>
      <c r="C227" s="397"/>
      <c r="D227" s="396">
        <v>3</v>
      </c>
      <c r="E227" s="397"/>
      <c r="F227" s="410">
        <v>4</v>
      </c>
      <c r="G227" s="411"/>
    </row>
    <row r="228" spans="1:7" ht="45" customHeight="1" x14ac:dyDescent="0.3">
      <c r="A228" s="13" t="s">
        <v>153</v>
      </c>
      <c r="B228" s="396" t="s">
        <v>115</v>
      </c>
      <c r="C228" s="397"/>
      <c r="D228" s="396" t="s">
        <v>115</v>
      </c>
      <c r="E228" s="397"/>
      <c r="F228" s="412">
        <v>0</v>
      </c>
      <c r="G228" s="413"/>
    </row>
    <row r="229" spans="1:7" ht="18" x14ac:dyDescent="0.3">
      <c r="A229" s="13" t="s">
        <v>116</v>
      </c>
      <c r="B229" s="416"/>
      <c r="C229" s="417"/>
      <c r="D229" s="416"/>
      <c r="E229" s="417"/>
      <c r="F229" s="423"/>
      <c r="G229" s="424"/>
    </row>
    <row r="230" spans="1:7" ht="17.399999999999999" x14ac:dyDescent="0.3">
      <c r="A230" s="8"/>
    </row>
    <row r="231" spans="1:7" ht="17.399999999999999" x14ac:dyDescent="0.3">
      <c r="A231" s="409" t="s">
        <v>204</v>
      </c>
      <c r="B231" s="409"/>
      <c r="C231" s="409"/>
      <c r="D231" s="409"/>
      <c r="E231" s="409"/>
      <c r="F231" s="409"/>
      <c r="G231" s="409"/>
    </row>
    <row r="232" spans="1:7" ht="55.95" customHeight="1" x14ac:dyDescent="0.3">
      <c r="A232" s="18"/>
    </row>
    <row r="233" spans="1:7" ht="18" x14ac:dyDescent="0.35">
      <c r="A233" s="9" t="s">
        <v>143</v>
      </c>
      <c r="B233" s="52" t="s">
        <v>205</v>
      </c>
      <c r="C233" s="51"/>
    </row>
    <row r="234" spans="1:7" ht="15" x14ac:dyDescent="0.3">
      <c r="A234" s="11"/>
    </row>
    <row r="235" spans="1:7" ht="18" x14ac:dyDescent="0.3">
      <c r="A235" s="145" t="s">
        <v>84</v>
      </c>
      <c r="B235" s="395" t="s">
        <v>104</v>
      </c>
      <c r="C235" s="395"/>
      <c r="D235" s="395" t="s">
        <v>105</v>
      </c>
      <c r="E235" s="395"/>
      <c r="F235" s="395" t="s">
        <v>106</v>
      </c>
      <c r="G235" s="395"/>
    </row>
    <row r="236" spans="1:7" ht="18" customHeight="1" x14ac:dyDescent="0.3">
      <c r="A236" s="145">
        <v>1</v>
      </c>
      <c r="B236" s="395">
        <v>2</v>
      </c>
      <c r="C236" s="395"/>
      <c r="D236" s="395">
        <v>3</v>
      </c>
      <c r="E236" s="395"/>
      <c r="F236" s="395">
        <v>4</v>
      </c>
      <c r="G236" s="395"/>
    </row>
    <row r="237" spans="1:7" ht="18" customHeight="1" x14ac:dyDescent="0.3">
      <c r="A237" s="13"/>
      <c r="B237" s="425"/>
      <c r="C237" s="425"/>
      <c r="D237" s="425"/>
      <c r="E237" s="425"/>
      <c r="F237" s="398">
        <f>B237*D237</f>
        <v>0</v>
      </c>
      <c r="G237" s="398"/>
    </row>
    <row r="238" spans="1:7" ht="18" customHeight="1" x14ac:dyDescent="0.3">
      <c r="A238" s="13"/>
      <c r="B238" s="425"/>
      <c r="C238" s="425"/>
      <c r="D238" s="425"/>
      <c r="E238" s="425"/>
      <c r="F238" s="426"/>
      <c r="G238" s="426"/>
    </row>
    <row r="239" spans="1:7" ht="44.55" customHeight="1" x14ac:dyDescent="0.3">
      <c r="A239" s="8"/>
    </row>
    <row r="240" spans="1:7" ht="18" customHeight="1" x14ac:dyDescent="0.35">
      <c r="A240" s="9" t="s">
        <v>143</v>
      </c>
      <c r="B240" s="52" t="s">
        <v>206</v>
      </c>
      <c r="C240" s="51"/>
    </row>
    <row r="241" spans="1:7" ht="18" customHeight="1" x14ac:dyDescent="0.3">
      <c r="A241" s="11"/>
    </row>
    <row r="242" spans="1:7" ht="18" customHeight="1" x14ac:dyDescent="0.3">
      <c r="A242" s="145" t="s">
        <v>84</v>
      </c>
      <c r="B242" s="395" t="s">
        <v>104</v>
      </c>
      <c r="C242" s="395"/>
      <c r="D242" s="395" t="s">
        <v>105</v>
      </c>
      <c r="E242" s="395"/>
      <c r="F242" s="395" t="s">
        <v>106</v>
      </c>
      <c r="G242" s="395"/>
    </row>
    <row r="243" spans="1:7" ht="18" customHeight="1" x14ac:dyDescent="0.3">
      <c r="A243" s="145">
        <v>1</v>
      </c>
      <c r="B243" s="395">
        <v>2</v>
      </c>
      <c r="C243" s="395"/>
      <c r="D243" s="395">
        <v>3</v>
      </c>
      <c r="E243" s="395"/>
      <c r="F243" s="395">
        <v>4</v>
      </c>
      <c r="G243" s="395"/>
    </row>
    <row r="244" spans="1:7" ht="18" customHeight="1" x14ac:dyDescent="0.3">
      <c r="A244" s="13"/>
      <c r="B244" s="425"/>
      <c r="C244" s="425"/>
      <c r="D244" s="425"/>
      <c r="E244" s="425"/>
      <c r="F244" s="398">
        <f>B244*D244</f>
        <v>0</v>
      </c>
      <c r="G244" s="398"/>
    </row>
    <row r="245" spans="1:7" ht="18" customHeight="1" x14ac:dyDescent="0.3">
      <c r="A245" s="13"/>
      <c r="B245" s="425"/>
      <c r="C245" s="425"/>
      <c r="D245" s="425"/>
      <c r="E245" s="425"/>
      <c r="F245" s="426"/>
      <c r="G245" s="426"/>
    </row>
    <row r="246" spans="1:7" ht="42" customHeight="1" x14ac:dyDescent="0.3">
      <c r="A246" s="8"/>
    </row>
    <row r="247" spans="1:7" ht="18" customHeight="1" x14ac:dyDescent="0.35">
      <c r="A247" s="9" t="s">
        <v>143</v>
      </c>
      <c r="B247" s="52" t="s">
        <v>207</v>
      </c>
      <c r="C247" s="51"/>
    </row>
    <row r="248" spans="1:7" ht="18" customHeight="1" x14ac:dyDescent="0.3">
      <c r="A248" s="11"/>
    </row>
    <row r="249" spans="1:7" ht="18" customHeight="1" x14ac:dyDescent="0.3">
      <c r="A249" s="145" t="s">
        <v>84</v>
      </c>
      <c r="B249" s="395" t="s">
        <v>104</v>
      </c>
      <c r="C249" s="395"/>
      <c r="D249" s="395" t="s">
        <v>105</v>
      </c>
      <c r="E249" s="395"/>
      <c r="F249" s="395" t="s">
        <v>106</v>
      </c>
      <c r="G249" s="395"/>
    </row>
    <row r="250" spans="1:7" ht="18" customHeight="1" x14ac:dyDescent="0.3">
      <c r="A250" s="145">
        <v>1</v>
      </c>
      <c r="B250" s="395">
        <v>2</v>
      </c>
      <c r="C250" s="395"/>
      <c r="D250" s="395">
        <v>3</v>
      </c>
      <c r="E250" s="395"/>
      <c r="F250" s="395">
        <v>4</v>
      </c>
      <c r="G250" s="395"/>
    </row>
    <row r="251" spans="1:7" ht="43.2" customHeight="1" x14ac:dyDescent="0.3">
      <c r="A251" s="13"/>
      <c r="B251" s="425"/>
      <c r="C251" s="425"/>
      <c r="D251" s="425"/>
      <c r="E251" s="425"/>
      <c r="F251" s="426">
        <f>B251*D251</f>
        <v>0</v>
      </c>
      <c r="G251" s="426"/>
    </row>
    <row r="252" spans="1:7" ht="18" customHeight="1" x14ac:dyDescent="0.3">
      <c r="A252" s="13"/>
      <c r="B252" s="425"/>
      <c r="C252" s="425"/>
      <c r="D252" s="425"/>
      <c r="E252" s="425"/>
      <c r="F252" s="426"/>
      <c r="G252" s="426"/>
    </row>
    <row r="253" spans="1:7" ht="18" customHeight="1" x14ac:dyDescent="0.3">
      <c r="A253" s="15"/>
      <c r="B253" s="16"/>
      <c r="C253" s="16"/>
      <c r="D253" s="16"/>
      <c r="E253" s="16"/>
      <c r="F253" s="16"/>
      <c r="G253" s="16"/>
    </row>
    <row r="254" spans="1:7" ht="61.8" customHeight="1" x14ac:dyDescent="0.3">
      <c r="A254" s="409" t="s">
        <v>208</v>
      </c>
      <c r="B254" s="409"/>
      <c r="C254" s="409"/>
      <c r="D254" s="409"/>
      <c r="E254" s="409"/>
      <c r="F254" s="409"/>
      <c r="G254" s="409"/>
    </row>
    <row r="255" spans="1:7" ht="18" customHeight="1" x14ac:dyDescent="0.35">
      <c r="A255" s="9" t="s">
        <v>143</v>
      </c>
      <c r="B255" s="10">
        <v>831</v>
      </c>
      <c r="C255" s="228"/>
      <c r="D255" s="228"/>
      <c r="E255" s="228"/>
      <c r="F255" s="228"/>
      <c r="G255" s="228"/>
    </row>
    <row r="256" spans="1:7" ht="18" customHeight="1" x14ac:dyDescent="0.3">
      <c r="A256" s="227" t="s">
        <v>84</v>
      </c>
      <c r="B256" s="396" t="s">
        <v>107</v>
      </c>
      <c r="C256" s="397"/>
      <c r="D256" s="396" t="s">
        <v>108</v>
      </c>
      <c r="E256" s="397"/>
      <c r="F256" s="396" t="s">
        <v>109</v>
      </c>
      <c r="G256" s="397"/>
    </row>
    <row r="257" spans="1:7" ht="18" customHeight="1" x14ac:dyDescent="0.3">
      <c r="A257" s="227">
        <v>1</v>
      </c>
      <c r="B257" s="396">
        <v>2</v>
      </c>
      <c r="C257" s="397"/>
      <c r="D257" s="396">
        <v>3</v>
      </c>
      <c r="E257" s="397"/>
      <c r="F257" s="396">
        <v>4</v>
      </c>
      <c r="G257" s="397"/>
    </row>
    <row r="258" spans="1:7" ht="18" customHeight="1" x14ac:dyDescent="0.3">
      <c r="A258" s="227"/>
      <c r="B258" s="396"/>
      <c r="C258" s="397"/>
      <c r="D258" s="396"/>
      <c r="E258" s="397"/>
      <c r="F258" s="396"/>
      <c r="G258" s="397"/>
    </row>
    <row r="259" spans="1:7" ht="18" customHeight="1" x14ac:dyDescent="0.3">
      <c r="A259" s="227"/>
      <c r="B259" s="396"/>
      <c r="C259" s="397"/>
      <c r="D259" s="396"/>
      <c r="E259" s="397"/>
      <c r="F259" s="396"/>
      <c r="G259" s="397"/>
    </row>
    <row r="260" spans="1:7" ht="18" customHeight="1" x14ac:dyDescent="0.3">
      <c r="A260" s="227" t="s">
        <v>244</v>
      </c>
      <c r="B260" s="396"/>
      <c r="C260" s="397"/>
      <c r="D260" s="396"/>
      <c r="E260" s="397"/>
      <c r="F260" s="399">
        <v>0</v>
      </c>
      <c r="G260" s="400"/>
    </row>
    <row r="261" spans="1:7" ht="18" customHeight="1" x14ac:dyDescent="0.35">
      <c r="A261" s="9" t="s">
        <v>143</v>
      </c>
      <c r="B261" s="10">
        <v>853</v>
      </c>
    </row>
    <row r="262" spans="1:7" ht="18" customHeight="1" x14ac:dyDescent="0.3">
      <c r="A262" s="11"/>
    </row>
    <row r="263" spans="1:7" ht="18" customHeight="1" x14ac:dyDescent="0.3">
      <c r="A263" s="227" t="s">
        <v>84</v>
      </c>
      <c r="B263" s="396" t="s">
        <v>107</v>
      </c>
      <c r="C263" s="397"/>
      <c r="D263" s="396" t="s">
        <v>108</v>
      </c>
      <c r="E263" s="397"/>
      <c r="F263" s="396" t="s">
        <v>109</v>
      </c>
      <c r="G263" s="397"/>
    </row>
    <row r="264" spans="1:7" ht="18" customHeight="1" x14ac:dyDescent="0.3">
      <c r="A264" s="227">
        <v>1</v>
      </c>
      <c r="B264" s="396">
        <v>2</v>
      </c>
      <c r="C264" s="397"/>
      <c r="D264" s="396">
        <v>3</v>
      </c>
      <c r="E264" s="397"/>
      <c r="F264" s="396">
        <v>4</v>
      </c>
      <c r="G264" s="397"/>
    </row>
    <row r="265" spans="1:7" ht="18" customHeight="1" x14ac:dyDescent="0.3">
      <c r="A265" s="227"/>
      <c r="B265" s="396"/>
      <c r="C265" s="397"/>
      <c r="D265" s="396"/>
      <c r="E265" s="397"/>
      <c r="F265" s="396"/>
      <c r="G265" s="397"/>
    </row>
    <row r="266" spans="1:7" ht="18" customHeight="1" x14ac:dyDescent="0.3">
      <c r="A266" s="227" t="s">
        <v>240</v>
      </c>
      <c r="B266" s="396"/>
      <c r="C266" s="397"/>
      <c r="D266" s="396"/>
      <c r="E266" s="397"/>
      <c r="F266" s="399">
        <v>0</v>
      </c>
      <c r="G266" s="400"/>
    </row>
    <row r="267" spans="1:7" ht="18" customHeight="1" x14ac:dyDescent="0.3">
      <c r="A267" s="145"/>
      <c r="B267" s="396"/>
      <c r="C267" s="397"/>
      <c r="D267" s="396"/>
      <c r="E267" s="397"/>
      <c r="F267" s="396"/>
      <c r="G267" s="397"/>
    </row>
    <row r="268" spans="1:7" ht="28.95" customHeight="1" x14ac:dyDescent="0.3">
      <c r="A268" s="145" t="s">
        <v>241</v>
      </c>
      <c r="B268" s="396"/>
      <c r="C268" s="397"/>
      <c r="D268" s="396"/>
      <c r="E268" s="397"/>
      <c r="F268" s="399">
        <v>0</v>
      </c>
      <c r="G268" s="400"/>
    </row>
    <row r="269" spans="1:7" ht="41.4" customHeight="1" x14ac:dyDescent="0.3">
      <c r="A269" s="145"/>
      <c r="B269" s="396"/>
      <c r="C269" s="397"/>
      <c r="D269" s="396"/>
      <c r="E269" s="397"/>
      <c r="F269" s="396"/>
      <c r="G269" s="397"/>
    </row>
    <row r="270" spans="1:7" ht="18" x14ac:dyDescent="0.3">
      <c r="A270" s="145" t="s">
        <v>242</v>
      </c>
      <c r="B270" s="396"/>
      <c r="C270" s="397"/>
      <c r="D270" s="396"/>
      <c r="E270" s="397"/>
      <c r="F270" s="399">
        <v>0</v>
      </c>
      <c r="G270" s="400"/>
    </row>
    <row r="271" spans="1:7" ht="18" x14ac:dyDescent="0.3">
      <c r="A271" s="145"/>
      <c r="B271" s="396"/>
      <c r="C271" s="397"/>
      <c r="D271" s="396"/>
      <c r="E271" s="397"/>
      <c r="F271" s="396"/>
      <c r="G271" s="397"/>
    </row>
    <row r="272" spans="1:7" ht="18" x14ac:dyDescent="0.3">
      <c r="A272" s="145" t="s">
        <v>243</v>
      </c>
      <c r="B272" s="396"/>
      <c r="C272" s="397"/>
      <c r="D272" s="396"/>
      <c r="E272" s="397"/>
      <c r="F272" s="399">
        <v>0</v>
      </c>
      <c r="G272" s="400"/>
    </row>
    <row r="273" spans="1:7" ht="58.95" customHeight="1" x14ac:dyDescent="0.3">
      <c r="A273" s="145"/>
      <c r="B273" s="396"/>
      <c r="C273" s="397"/>
      <c r="D273" s="396"/>
      <c r="E273" s="397"/>
      <c r="F273" s="396"/>
      <c r="G273" s="397"/>
    </row>
    <row r="274" spans="1:7" ht="28.95" customHeight="1" x14ac:dyDescent="0.3">
      <c r="A274" s="145" t="s">
        <v>244</v>
      </c>
      <c r="B274" s="396"/>
      <c r="C274" s="397"/>
      <c r="D274" s="396"/>
      <c r="E274" s="397"/>
      <c r="F274" s="399">
        <v>0</v>
      </c>
      <c r="G274" s="400"/>
    </row>
    <row r="275" spans="1:7" ht="28.95" customHeight="1" x14ac:dyDescent="0.3">
      <c r="A275" s="13"/>
      <c r="B275" s="425"/>
      <c r="C275" s="425"/>
      <c r="D275" s="425"/>
      <c r="E275" s="425"/>
      <c r="F275" s="426"/>
      <c r="G275" s="426"/>
    </row>
    <row r="276" spans="1:7" ht="28.95" customHeight="1" x14ac:dyDescent="0.3">
      <c r="A276" s="15"/>
      <c r="B276" s="16"/>
      <c r="C276" s="16"/>
      <c r="D276" s="16"/>
      <c r="E276" s="16"/>
      <c r="F276" s="16"/>
      <c r="G276" s="16"/>
    </row>
    <row r="277" spans="1:7" ht="17.399999999999999" x14ac:dyDescent="0.3">
      <c r="A277" s="409" t="s">
        <v>209</v>
      </c>
      <c r="B277" s="409"/>
      <c r="C277" s="409"/>
      <c r="D277" s="409"/>
      <c r="E277" s="409"/>
      <c r="F277" s="409"/>
      <c r="G277" s="409"/>
    </row>
    <row r="278" spans="1:7" ht="31.2" customHeight="1" x14ac:dyDescent="0.3">
      <c r="A278" s="427" t="s">
        <v>210</v>
      </c>
      <c r="B278" s="427"/>
      <c r="C278" s="427"/>
      <c r="D278" s="427"/>
      <c r="E278" s="427"/>
      <c r="F278" s="427"/>
      <c r="G278" s="427"/>
    </row>
    <row r="279" spans="1:7" ht="17.399999999999999" x14ac:dyDescent="0.3">
      <c r="A279" s="148"/>
      <c r="B279" s="148"/>
      <c r="C279" s="148"/>
      <c r="D279" s="148"/>
      <c r="E279" s="148"/>
      <c r="F279" s="148"/>
      <c r="G279" s="148"/>
    </row>
    <row r="280" spans="1:7" ht="18" x14ac:dyDescent="0.3">
      <c r="A280" s="9" t="s">
        <v>143</v>
      </c>
      <c r="B280" s="19">
        <v>244</v>
      </c>
      <c r="C280" s="148"/>
      <c r="D280" s="148"/>
      <c r="E280" s="148"/>
      <c r="F280" s="148"/>
      <c r="G280" s="148"/>
    </row>
    <row r="281" spans="1:7" ht="17.399999999999999" x14ac:dyDescent="0.3">
      <c r="A281" s="22"/>
      <c r="B281" s="22"/>
      <c r="C281" s="22"/>
      <c r="D281" s="22"/>
      <c r="E281" s="22"/>
      <c r="F281" s="22"/>
      <c r="G281" s="22"/>
    </row>
    <row r="282" spans="1:7" ht="54.6" customHeight="1" x14ac:dyDescent="0.3">
      <c r="A282" s="145" t="s">
        <v>84</v>
      </c>
      <c r="B282" s="395" t="s">
        <v>158</v>
      </c>
      <c r="C282" s="395"/>
      <c r="D282" s="395" t="s">
        <v>120</v>
      </c>
      <c r="E282" s="395"/>
      <c r="F282" s="395" t="s">
        <v>159</v>
      </c>
      <c r="G282" s="395"/>
    </row>
    <row r="283" spans="1:7" ht="18" x14ac:dyDescent="0.3">
      <c r="A283" s="145">
        <v>1</v>
      </c>
      <c r="B283" s="396">
        <v>2</v>
      </c>
      <c r="C283" s="397"/>
      <c r="D283" s="396">
        <v>3</v>
      </c>
      <c r="E283" s="397"/>
      <c r="F283" s="416">
        <v>4</v>
      </c>
      <c r="G283" s="417"/>
    </row>
    <row r="284" spans="1:7" ht="18" x14ac:dyDescent="0.3">
      <c r="A284" s="13" t="s">
        <v>157</v>
      </c>
      <c r="B284" s="416"/>
      <c r="C284" s="417"/>
      <c r="D284" s="416"/>
      <c r="E284" s="417"/>
      <c r="F284" s="399">
        <f>B284*D284</f>
        <v>0</v>
      </c>
      <c r="G284" s="400"/>
    </row>
    <row r="285" spans="1:7" ht="18" x14ac:dyDescent="0.3">
      <c r="A285" s="13" t="s">
        <v>118</v>
      </c>
      <c r="B285" s="416"/>
      <c r="C285" s="417"/>
      <c r="D285" s="416"/>
      <c r="E285" s="417"/>
      <c r="F285" s="423"/>
      <c r="G285" s="424"/>
    </row>
    <row r="286" spans="1:7" ht="17.399999999999999" x14ac:dyDescent="0.3">
      <c r="A286" s="144"/>
      <c r="B286" s="144"/>
      <c r="C286" s="144"/>
      <c r="D286" s="144"/>
      <c r="E286" s="144"/>
      <c r="F286" s="144"/>
      <c r="G286" s="144"/>
    </row>
    <row r="287" spans="1:7" ht="17.399999999999999" x14ac:dyDescent="0.3">
      <c r="A287" s="408" t="s">
        <v>211</v>
      </c>
      <c r="B287" s="408"/>
      <c r="C287" s="408"/>
      <c r="D287" s="408"/>
      <c r="E287" s="408"/>
      <c r="F287" s="408"/>
      <c r="G287" s="408"/>
    </row>
    <row r="288" spans="1:7" ht="18" x14ac:dyDescent="0.3">
      <c r="A288" s="9"/>
    </row>
    <row r="289" spans="1:7" ht="18" x14ac:dyDescent="0.35">
      <c r="A289" s="9" t="s">
        <v>143</v>
      </c>
      <c r="B289" s="10">
        <v>244</v>
      </c>
    </row>
    <row r="290" spans="1:7" ht="17.399999999999999" x14ac:dyDescent="0.3">
      <c r="A290" s="8"/>
    </row>
    <row r="291" spans="1:7" ht="18" x14ac:dyDescent="0.3">
      <c r="A291" s="145" t="s">
        <v>84</v>
      </c>
      <c r="B291" s="395" t="s">
        <v>119</v>
      </c>
      <c r="C291" s="395"/>
      <c r="D291" s="395" t="s">
        <v>120</v>
      </c>
      <c r="E291" s="395"/>
      <c r="F291" s="395" t="s">
        <v>183</v>
      </c>
      <c r="G291" s="395"/>
    </row>
    <row r="292" spans="1:7" ht="50.4" customHeight="1" x14ac:dyDescent="0.3">
      <c r="A292" s="145">
        <v>1</v>
      </c>
      <c r="B292" s="396">
        <v>2</v>
      </c>
      <c r="C292" s="397"/>
      <c r="D292" s="396">
        <v>3</v>
      </c>
      <c r="E292" s="397"/>
      <c r="F292" s="416">
        <v>4</v>
      </c>
      <c r="G292" s="417"/>
    </row>
    <row r="293" spans="1:7" ht="18" x14ac:dyDescent="0.3">
      <c r="A293" s="13" t="s">
        <v>121</v>
      </c>
      <c r="B293" s="416"/>
      <c r="C293" s="417"/>
      <c r="D293" s="416"/>
      <c r="E293" s="417"/>
      <c r="F293" s="399">
        <f>B293*D293*12</f>
        <v>0</v>
      </c>
      <c r="G293" s="400"/>
    </row>
    <row r="294" spans="1:7" ht="18" x14ac:dyDescent="0.3">
      <c r="A294" s="13" t="s">
        <v>122</v>
      </c>
      <c r="B294" s="416"/>
      <c r="C294" s="417"/>
      <c r="D294" s="416"/>
      <c r="E294" s="417"/>
      <c r="F294" s="399">
        <f t="shared" ref="F294" si="0">B294*D294*12</f>
        <v>0</v>
      </c>
      <c r="G294" s="400"/>
    </row>
    <row r="295" spans="1:7" ht="18" x14ac:dyDescent="0.3">
      <c r="A295" s="13" t="s">
        <v>118</v>
      </c>
      <c r="B295" s="416"/>
      <c r="C295" s="417"/>
      <c r="D295" s="416"/>
      <c r="E295" s="417"/>
      <c r="F295" s="423"/>
      <c r="G295" s="424"/>
    </row>
    <row r="296" spans="1:7" ht="15" x14ac:dyDescent="0.3">
      <c r="A296" s="23"/>
    </row>
    <row r="297" spans="1:7" ht="17.399999999999999" x14ac:dyDescent="0.3">
      <c r="A297" s="408" t="s">
        <v>212</v>
      </c>
      <c r="B297" s="408"/>
      <c r="C297" s="408"/>
      <c r="D297" s="408"/>
      <c r="E297" s="408"/>
      <c r="F297" s="408"/>
      <c r="G297" s="408"/>
    </row>
    <row r="298" spans="1:7" ht="18" x14ac:dyDescent="0.3">
      <c r="A298" s="9"/>
    </row>
    <row r="299" spans="1:7" ht="18" x14ac:dyDescent="0.35">
      <c r="A299" s="9" t="s">
        <v>143</v>
      </c>
      <c r="B299" s="10">
        <v>244</v>
      </c>
    </row>
    <row r="300" spans="1:7" ht="17.399999999999999" x14ac:dyDescent="0.3">
      <c r="A300" s="8"/>
    </row>
    <row r="301" spans="1:7" ht="54.6" customHeight="1" x14ac:dyDescent="0.3">
      <c r="A301" s="145" t="s">
        <v>84</v>
      </c>
      <c r="B301" s="395" t="s">
        <v>123</v>
      </c>
      <c r="C301" s="395"/>
      <c r="D301" s="395" t="s">
        <v>91</v>
      </c>
      <c r="E301" s="395"/>
      <c r="F301" s="395" t="s">
        <v>183</v>
      </c>
      <c r="G301" s="395"/>
    </row>
    <row r="302" spans="1:7" ht="18" x14ac:dyDescent="0.3">
      <c r="A302" s="145">
        <v>1</v>
      </c>
      <c r="B302" s="396">
        <v>2</v>
      </c>
      <c r="C302" s="397"/>
      <c r="D302" s="396">
        <v>3</v>
      </c>
      <c r="E302" s="397"/>
      <c r="F302" s="396">
        <v>4</v>
      </c>
      <c r="G302" s="397"/>
    </row>
    <row r="303" spans="1:7" ht="18" x14ac:dyDescent="0.3">
      <c r="A303" s="13"/>
      <c r="B303" s="396"/>
      <c r="C303" s="397"/>
      <c r="D303" s="396"/>
      <c r="E303" s="397"/>
      <c r="F303" s="399">
        <f>B303*D303*12</f>
        <v>0</v>
      </c>
      <c r="G303" s="400"/>
    </row>
    <row r="304" spans="1:7" ht="18" x14ac:dyDescent="0.3">
      <c r="A304" s="13" t="s">
        <v>118</v>
      </c>
      <c r="B304" s="396"/>
      <c r="C304" s="397"/>
      <c r="D304" s="396"/>
      <c r="E304" s="397"/>
      <c r="F304" s="399">
        <f>B304*D304*12</f>
        <v>0</v>
      </c>
      <c r="G304" s="400"/>
    </row>
    <row r="305" spans="1:7" ht="17.399999999999999" x14ac:dyDescent="0.3">
      <c r="A305" s="8"/>
    </row>
    <row r="306" spans="1:7" ht="17.399999999999999" x14ac:dyDescent="0.3">
      <c r="A306" s="408" t="s">
        <v>213</v>
      </c>
      <c r="B306" s="408"/>
      <c r="C306" s="408"/>
      <c r="D306" s="408"/>
      <c r="E306" s="408"/>
      <c r="F306" s="408"/>
      <c r="G306" s="408"/>
    </row>
    <row r="307" spans="1:7" ht="18" x14ac:dyDescent="0.3">
      <c r="A307" s="9"/>
    </row>
    <row r="308" spans="1:7" ht="18" x14ac:dyDescent="0.35">
      <c r="A308" s="9" t="s">
        <v>143</v>
      </c>
      <c r="B308" s="10" t="s">
        <v>303</v>
      </c>
    </row>
    <row r="309" spans="1:7" ht="17.399999999999999" x14ac:dyDescent="0.3">
      <c r="A309" s="8"/>
    </row>
    <row r="310" spans="1:7" ht="18" customHeight="1" x14ac:dyDescent="0.3">
      <c r="A310" s="299" t="s">
        <v>84</v>
      </c>
      <c r="B310" s="395" t="s">
        <v>124</v>
      </c>
      <c r="C310" s="395"/>
      <c r="D310" s="395" t="s">
        <v>125</v>
      </c>
      <c r="E310" s="395"/>
      <c r="F310" s="395" t="s">
        <v>92</v>
      </c>
      <c r="G310" s="395"/>
    </row>
    <row r="311" spans="1:7" ht="18" x14ac:dyDescent="0.3">
      <c r="A311" s="299">
        <v>1</v>
      </c>
      <c r="B311" s="396">
        <v>2</v>
      </c>
      <c r="C311" s="397"/>
      <c r="D311" s="396">
        <v>3</v>
      </c>
      <c r="E311" s="397"/>
      <c r="F311" s="396">
        <v>4</v>
      </c>
      <c r="G311" s="397"/>
    </row>
    <row r="312" spans="1:7" ht="54" x14ac:dyDescent="0.3">
      <c r="A312" s="13" t="s">
        <v>18</v>
      </c>
      <c r="B312" s="396"/>
      <c r="C312" s="397"/>
      <c r="D312" s="396"/>
      <c r="E312" s="397"/>
      <c r="F312" s="399">
        <f>B312*D312</f>
        <v>0</v>
      </c>
      <c r="G312" s="400"/>
    </row>
    <row r="313" spans="1:7" ht="36" x14ac:dyDescent="0.3">
      <c r="A313" s="13" t="s">
        <v>19</v>
      </c>
      <c r="B313" s="396"/>
      <c r="C313" s="397"/>
      <c r="D313" s="396"/>
      <c r="E313" s="397"/>
      <c r="F313" s="399">
        <f t="shared" ref="F313:F317" si="1">B313*D313</f>
        <v>0</v>
      </c>
      <c r="G313" s="400"/>
    </row>
    <row r="314" spans="1:7" ht="52.2" customHeight="1" x14ac:dyDescent="0.3">
      <c r="A314" s="13" t="s">
        <v>20</v>
      </c>
      <c r="B314" s="396">
        <v>316.49299999999999</v>
      </c>
      <c r="C314" s="397"/>
      <c r="D314" s="396">
        <v>6.3192510999999998</v>
      </c>
      <c r="E314" s="397"/>
      <c r="F314" s="399">
        <f t="shared" si="1"/>
        <v>1999.9987383922999</v>
      </c>
      <c r="G314" s="400"/>
    </row>
    <row r="315" spans="1:7" ht="72" x14ac:dyDescent="0.3">
      <c r="A315" s="13" t="s">
        <v>21</v>
      </c>
      <c r="B315" s="396"/>
      <c r="C315" s="397"/>
      <c r="D315" s="396"/>
      <c r="E315" s="397"/>
      <c r="F315" s="399">
        <f t="shared" si="1"/>
        <v>0</v>
      </c>
      <c r="G315" s="400"/>
    </row>
    <row r="316" spans="1:7" ht="54" x14ac:dyDescent="0.3">
      <c r="A316" s="24" t="s">
        <v>22</v>
      </c>
      <c r="B316" s="396"/>
      <c r="C316" s="397"/>
      <c r="D316" s="396"/>
      <c r="E316" s="397"/>
      <c r="F316" s="399">
        <f t="shared" si="1"/>
        <v>0</v>
      </c>
      <c r="G316" s="400"/>
    </row>
    <row r="317" spans="1:7" ht="54" x14ac:dyDescent="0.3">
      <c r="A317" s="24" t="s">
        <v>306</v>
      </c>
      <c r="B317" s="396"/>
      <c r="C317" s="397"/>
      <c r="D317" s="396"/>
      <c r="E317" s="397"/>
      <c r="F317" s="399">
        <f t="shared" si="1"/>
        <v>0</v>
      </c>
      <c r="G317" s="400"/>
    </row>
    <row r="318" spans="1:7" ht="18" x14ac:dyDescent="0.3">
      <c r="A318" s="24" t="s">
        <v>144</v>
      </c>
      <c r="B318" s="396"/>
      <c r="C318" s="397"/>
      <c r="D318" s="396"/>
      <c r="E318" s="397"/>
      <c r="F318" s="399">
        <f>F312+F313+F314+F315+F316</f>
        <v>1999.9987383922999</v>
      </c>
      <c r="G318" s="400"/>
    </row>
    <row r="319" spans="1:7" ht="18" x14ac:dyDescent="0.3">
      <c r="A319" s="25"/>
      <c r="B319" s="26"/>
      <c r="C319" s="26"/>
      <c r="D319" s="26"/>
      <c r="E319" s="26"/>
      <c r="F319" s="26"/>
      <c r="G319" s="26"/>
    </row>
    <row r="320" spans="1:7" ht="39" customHeight="1" x14ac:dyDescent="0.3">
      <c r="A320" s="428" t="s">
        <v>214</v>
      </c>
      <c r="B320" s="428"/>
      <c r="C320" s="428"/>
      <c r="D320" s="428"/>
      <c r="E320" s="428"/>
      <c r="F320" s="428"/>
      <c r="G320" s="428"/>
    </row>
    <row r="321" spans="1:7" ht="17.399999999999999" x14ac:dyDescent="0.3">
      <c r="A321" s="149"/>
      <c r="B321" s="149"/>
      <c r="C321" s="149"/>
      <c r="D321" s="149"/>
      <c r="E321" s="149"/>
      <c r="F321" s="149"/>
      <c r="G321" s="149"/>
    </row>
    <row r="322" spans="1:7" ht="18" x14ac:dyDescent="0.35">
      <c r="A322" s="9" t="s">
        <v>143</v>
      </c>
      <c r="B322" s="10">
        <v>244</v>
      </c>
    </row>
    <row r="323" spans="1:7" ht="17.399999999999999" x14ac:dyDescent="0.3">
      <c r="A323" s="8"/>
    </row>
    <row r="324" spans="1:7" ht="39.6" customHeight="1" x14ac:dyDescent="0.3">
      <c r="A324" s="145" t="s">
        <v>84</v>
      </c>
      <c r="B324" s="395" t="s">
        <v>126</v>
      </c>
      <c r="C324" s="395"/>
      <c r="D324" s="395" t="s">
        <v>146</v>
      </c>
      <c r="E324" s="395"/>
      <c r="F324" s="395" t="s">
        <v>127</v>
      </c>
      <c r="G324" s="395"/>
    </row>
    <row r="325" spans="1:7" ht="18" x14ac:dyDescent="0.3">
      <c r="A325" s="145">
        <v>1</v>
      </c>
      <c r="B325" s="396">
        <v>2</v>
      </c>
      <c r="C325" s="397"/>
      <c r="D325" s="396">
        <v>3</v>
      </c>
      <c r="E325" s="397"/>
      <c r="F325" s="396">
        <v>4</v>
      </c>
      <c r="G325" s="397"/>
    </row>
    <row r="326" spans="1:7" ht="43.2" customHeight="1" x14ac:dyDescent="0.3">
      <c r="A326" s="13" t="s">
        <v>128</v>
      </c>
      <c r="B326" s="396"/>
      <c r="C326" s="397"/>
      <c r="D326" s="396"/>
      <c r="E326" s="397"/>
      <c r="F326" s="399">
        <f>B326*D326</f>
        <v>0</v>
      </c>
      <c r="G326" s="400"/>
    </row>
    <row r="327" spans="1:7" ht="18" x14ac:dyDescent="0.3">
      <c r="A327" s="13" t="s">
        <v>116</v>
      </c>
      <c r="B327" s="396"/>
      <c r="C327" s="397"/>
      <c r="D327" s="396"/>
      <c r="E327" s="397"/>
      <c r="F327" s="399">
        <f>B327*D327</f>
        <v>0</v>
      </c>
      <c r="G327" s="400"/>
    </row>
    <row r="328" spans="1:7" ht="18" x14ac:dyDescent="0.3">
      <c r="A328" s="27"/>
      <c r="B328" s="26"/>
      <c r="C328" s="26"/>
      <c r="D328" s="26"/>
      <c r="E328" s="26"/>
      <c r="F328" s="26"/>
      <c r="G328" s="26"/>
    </row>
    <row r="329" spans="1:7" ht="37.200000000000003" customHeight="1" x14ac:dyDescent="0.3">
      <c r="A329" s="427" t="s">
        <v>215</v>
      </c>
      <c r="B329" s="427"/>
      <c r="C329" s="427"/>
      <c r="D329" s="427"/>
      <c r="E329" s="427"/>
      <c r="F329" s="427"/>
      <c r="G329" s="427"/>
    </row>
    <row r="330" spans="1:7" ht="18" x14ac:dyDescent="0.3">
      <c r="A330" s="9"/>
    </row>
    <row r="331" spans="1:7" ht="43.8" customHeight="1" x14ac:dyDescent="0.35">
      <c r="A331" s="9" t="s">
        <v>143</v>
      </c>
      <c r="B331" s="10">
        <v>243</v>
      </c>
    </row>
    <row r="332" spans="1:7" ht="17.399999999999999" x14ac:dyDescent="0.3">
      <c r="A332" s="8"/>
    </row>
    <row r="333" spans="1:7" ht="34.200000000000003" customHeight="1" x14ac:dyDescent="0.3">
      <c r="A333" s="395" t="s">
        <v>84</v>
      </c>
      <c r="B333" s="395"/>
      <c r="C333" s="395"/>
      <c r="D333" s="395" t="s">
        <v>129</v>
      </c>
      <c r="E333" s="395"/>
      <c r="F333" s="395" t="s">
        <v>130</v>
      </c>
      <c r="G333" s="395"/>
    </row>
    <row r="334" spans="1:7" ht="34.200000000000003" customHeight="1" x14ac:dyDescent="0.35">
      <c r="A334" s="395">
        <v>1</v>
      </c>
      <c r="B334" s="395"/>
      <c r="C334" s="395"/>
      <c r="D334" s="410">
        <v>2</v>
      </c>
      <c r="E334" s="411"/>
      <c r="F334" s="410">
        <v>3</v>
      </c>
      <c r="G334" s="411"/>
    </row>
    <row r="335" spans="1:7" ht="34.200000000000003" customHeight="1" x14ac:dyDescent="0.3">
      <c r="A335" s="429" t="s">
        <v>161</v>
      </c>
      <c r="B335" s="429"/>
      <c r="C335" s="429"/>
      <c r="D335" s="430"/>
      <c r="E335" s="431"/>
      <c r="F335" s="412">
        <v>0</v>
      </c>
      <c r="G335" s="413"/>
    </row>
    <row r="336" spans="1:7" ht="34.200000000000003" customHeight="1" x14ac:dyDescent="0.3">
      <c r="A336" s="404" t="s">
        <v>118</v>
      </c>
      <c r="B336" s="405"/>
      <c r="C336" s="406"/>
      <c r="D336" s="430"/>
      <c r="E336" s="431"/>
      <c r="F336" s="414"/>
      <c r="G336" s="415"/>
    </row>
    <row r="337" spans="1:7" ht="18" x14ac:dyDescent="0.3">
      <c r="A337" s="28"/>
      <c r="B337" s="28"/>
      <c r="C337" s="28"/>
      <c r="D337" s="17"/>
      <c r="E337" s="17"/>
      <c r="F337" s="17"/>
      <c r="G337" s="17"/>
    </row>
    <row r="338" spans="1:7" ht="18" x14ac:dyDescent="0.35">
      <c r="A338" s="9" t="s">
        <v>143</v>
      </c>
      <c r="B338" s="10">
        <v>244</v>
      </c>
    </row>
    <row r="339" spans="1:7" ht="17.399999999999999" x14ac:dyDescent="0.3">
      <c r="A339" s="8"/>
    </row>
    <row r="340" spans="1:7" ht="18" x14ac:dyDescent="0.3">
      <c r="A340" s="395" t="s">
        <v>84</v>
      </c>
      <c r="B340" s="395"/>
      <c r="C340" s="395"/>
      <c r="D340" s="395" t="s">
        <v>129</v>
      </c>
      <c r="E340" s="395"/>
      <c r="F340" s="395" t="s">
        <v>130</v>
      </c>
      <c r="G340" s="395"/>
    </row>
    <row r="341" spans="1:7" ht="18" x14ac:dyDescent="0.35">
      <c r="A341" s="395">
        <v>1</v>
      </c>
      <c r="B341" s="395"/>
      <c r="C341" s="395"/>
      <c r="D341" s="410">
        <v>2</v>
      </c>
      <c r="E341" s="411"/>
      <c r="F341" s="410">
        <v>3</v>
      </c>
      <c r="G341" s="411"/>
    </row>
    <row r="342" spans="1:7" ht="34.200000000000003" customHeight="1" x14ac:dyDescent="0.35">
      <c r="A342" s="404" t="s">
        <v>131</v>
      </c>
      <c r="B342" s="405"/>
      <c r="C342" s="406"/>
      <c r="D342" s="483">
        <v>4</v>
      </c>
      <c r="E342" s="484"/>
      <c r="F342" s="412">
        <v>4500</v>
      </c>
      <c r="G342" s="413"/>
    </row>
    <row r="343" spans="1:7" ht="28.95" customHeight="1" x14ac:dyDescent="0.35">
      <c r="A343" s="404" t="s">
        <v>133</v>
      </c>
      <c r="B343" s="405"/>
      <c r="C343" s="406"/>
      <c r="D343" s="483">
        <v>4</v>
      </c>
      <c r="E343" s="484"/>
      <c r="F343" s="412">
        <v>5500</v>
      </c>
      <c r="G343" s="413"/>
    </row>
    <row r="344" spans="1:7" ht="18" x14ac:dyDescent="0.35">
      <c r="A344" s="404" t="s">
        <v>144</v>
      </c>
      <c r="B344" s="405"/>
      <c r="C344" s="406"/>
      <c r="D344" s="483"/>
      <c r="E344" s="484"/>
      <c r="F344" s="479">
        <f>F342+F343</f>
        <v>10000</v>
      </c>
      <c r="G344" s="480"/>
    </row>
    <row r="345" spans="1:7" ht="38.4" customHeight="1" x14ac:dyDescent="0.3">
      <c r="A345" s="29"/>
    </row>
    <row r="346" spans="1:7" ht="17.399999999999999" x14ac:dyDescent="0.3">
      <c r="A346" s="408" t="s">
        <v>216</v>
      </c>
      <c r="B346" s="408"/>
      <c r="C346" s="408"/>
      <c r="D346" s="408"/>
      <c r="E346" s="408"/>
      <c r="F346" s="408"/>
      <c r="G346" s="408"/>
    </row>
    <row r="347" spans="1:7" ht="18" x14ac:dyDescent="0.3">
      <c r="A347" s="9"/>
    </row>
    <row r="348" spans="1:7" ht="18" x14ac:dyDescent="0.35">
      <c r="A348" s="9" t="s">
        <v>143</v>
      </c>
      <c r="B348" s="10">
        <v>243</v>
      </c>
    </row>
    <row r="349" spans="1:7" ht="17.399999999999999" x14ac:dyDescent="0.3">
      <c r="A349" s="8"/>
    </row>
    <row r="350" spans="1:7" ht="30" customHeight="1" x14ac:dyDescent="0.3">
      <c r="A350" s="395" t="s">
        <v>84</v>
      </c>
      <c r="B350" s="395"/>
      <c r="C350" s="395"/>
      <c r="D350" s="395" t="s">
        <v>135</v>
      </c>
      <c r="E350" s="395"/>
      <c r="F350" s="395" t="s">
        <v>136</v>
      </c>
      <c r="G350" s="395"/>
    </row>
    <row r="351" spans="1:7" ht="18" customHeight="1" x14ac:dyDescent="0.35">
      <c r="A351" s="396">
        <v>1</v>
      </c>
      <c r="B351" s="403"/>
      <c r="C351" s="397"/>
      <c r="D351" s="410">
        <v>2</v>
      </c>
      <c r="E351" s="411"/>
      <c r="F351" s="410">
        <v>3</v>
      </c>
      <c r="G351" s="411"/>
    </row>
    <row r="352" spans="1:7" ht="18" x14ac:dyDescent="0.3">
      <c r="A352" s="404" t="s">
        <v>160</v>
      </c>
      <c r="B352" s="405"/>
      <c r="C352" s="406"/>
      <c r="D352" s="430"/>
      <c r="E352" s="431"/>
      <c r="F352" s="412">
        <v>0</v>
      </c>
      <c r="G352" s="413"/>
    </row>
    <row r="353" spans="1:7" ht="18" x14ac:dyDescent="0.3">
      <c r="A353" s="404" t="s">
        <v>118</v>
      </c>
      <c r="B353" s="405"/>
      <c r="C353" s="406"/>
      <c r="D353" s="430"/>
      <c r="E353" s="431"/>
      <c r="F353" s="414"/>
      <c r="G353" s="415"/>
    </row>
    <row r="354" spans="1:7" ht="18" x14ac:dyDescent="0.3">
      <c r="A354" s="28"/>
      <c r="B354" s="28"/>
      <c r="C354" s="28"/>
      <c r="D354" s="17"/>
      <c r="E354" s="17"/>
      <c r="F354" s="17"/>
      <c r="G354" s="17"/>
    </row>
    <row r="355" spans="1:7" ht="18" x14ac:dyDescent="0.35">
      <c r="A355" s="9" t="s">
        <v>143</v>
      </c>
      <c r="B355" s="10">
        <v>244</v>
      </c>
    </row>
    <row r="356" spans="1:7" ht="17.399999999999999" x14ac:dyDescent="0.3">
      <c r="A356" s="8"/>
    </row>
    <row r="357" spans="1:7" ht="18" customHeight="1" x14ac:dyDescent="0.3">
      <c r="A357" s="395" t="s">
        <v>84</v>
      </c>
      <c r="B357" s="395"/>
      <c r="C357" s="395"/>
      <c r="D357" s="395" t="s">
        <v>135</v>
      </c>
      <c r="E357" s="395"/>
      <c r="F357" s="395" t="s">
        <v>136</v>
      </c>
      <c r="G357" s="395"/>
    </row>
    <row r="358" spans="1:7" ht="18" x14ac:dyDescent="0.35">
      <c r="A358" s="396">
        <v>1</v>
      </c>
      <c r="B358" s="403"/>
      <c r="C358" s="397"/>
      <c r="D358" s="410">
        <v>2</v>
      </c>
      <c r="E358" s="411"/>
      <c r="F358" s="410">
        <v>3</v>
      </c>
      <c r="G358" s="411"/>
    </row>
    <row r="359" spans="1:7" ht="21" customHeight="1" x14ac:dyDescent="0.35">
      <c r="A359" s="404" t="s">
        <v>137</v>
      </c>
      <c r="B359" s="405"/>
      <c r="C359" s="406"/>
      <c r="D359" s="483">
        <v>1</v>
      </c>
      <c r="E359" s="484"/>
      <c r="F359" s="412">
        <v>8500</v>
      </c>
      <c r="G359" s="413"/>
    </row>
    <row r="360" spans="1:7" ht="18" customHeight="1" x14ac:dyDescent="0.35">
      <c r="A360" s="404" t="s">
        <v>139</v>
      </c>
      <c r="B360" s="405"/>
      <c r="C360" s="406"/>
      <c r="D360" s="483">
        <v>2</v>
      </c>
      <c r="E360" s="484"/>
      <c r="F360" s="412">
        <v>3500</v>
      </c>
      <c r="G360" s="413"/>
    </row>
    <row r="361" spans="1:7" ht="16.2" customHeight="1" x14ac:dyDescent="0.35">
      <c r="A361" s="404" t="s">
        <v>144</v>
      </c>
      <c r="B361" s="405"/>
      <c r="C361" s="406"/>
      <c r="D361" s="483"/>
      <c r="E361" s="484"/>
      <c r="F361" s="479">
        <f>F359+F360</f>
        <v>12000</v>
      </c>
      <c r="G361" s="480"/>
    </row>
    <row r="362" spans="1:7" ht="17.399999999999999" x14ac:dyDescent="0.3">
      <c r="A362" s="8"/>
    </row>
    <row r="363" spans="1:7" ht="17.399999999999999" x14ac:dyDescent="0.3">
      <c r="A363" s="408" t="s">
        <v>217</v>
      </c>
      <c r="B363" s="408"/>
      <c r="C363" s="408"/>
      <c r="D363" s="408"/>
      <c r="E363" s="408"/>
      <c r="F363" s="408"/>
      <c r="G363" s="408"/>
    </row>
    <row r="364" spans="1:7" ht="18" x14ac:dyDescent="0.3">
      <c r="A364" s="9"/>
    </row>
    <row r="365" spans="1:7" ht="18" x14ac:dyDescent="0.35">
      <c r="A365" s="9" t="s">
        <v>143</v>
      </c>
      <c r="B365" s="10">
        <v>244</v>
      </c>
    </row>
    <row r="366" spans="1:7" ht="43.2" customHeight="1" x14ac:dyDescent="0.3">
      <c r="A366" s="8"/>
    </row>
    <row r="367" spans="1:7" ht="18" x14ac:dyDescent="0.3">
      <c r="A367" s="396" t="s">
        <v>84</v>
      </c>
      <c r="B367" s="397"/>
      <c r="C367" s="396" t="s">
        <v>135</v>
      </c>
      <c r="D367" s="397"/>
      <c r="E367" s="396" t="s">
        <v>136</v>
      </c>
      <c r="F367" s="403"/>
      <c r="G367" s="397"/>
    </row>
    <row r="368" spans="1:7" ht="18" x14ac:dyDescent="0.35">
      <c r="A368" s="396">
        <v>1</v>
      </c>
      <c r="B368" s="397"/>
      <c r="C368" s="396">
        <v>2</v>
      </c>
      <c r="D368" s="397"/>
      <c r="E368" s="410">
        <v>3</v>
      </c>
      <c r="F368" s="434"/>
      <c r="G368" s="411"/>
    </row>
    <row r="369" spans="1:7" ht="18" x14ac:dyDescent="0.3">
      <c r="A369" s="404" t="s">
        <v>25</v>
      </c>
      <c r="B369" s="406"/>
      <c r="C369" s="396"/>
      <c r="D369" s="397"/>
      <c r="E369" s="412">
        <v>0</v>
      </c>
      <c r="F369" s="481"/>
      <c r="G369" s="413"/>
    </row>
    <row r="370" spans="1:7" ht="34.799999999999997" customHeight="1" x14ac:dyDescent="0.3">
      <c r="A370" s="404" t="s">
        <v>118</v>
      </c>
      <c r="B370" s="406"/>
      <c r="C370" s="396"/>
      <c r="D370" s="397"/>
      <c r="E370" s="414"/>
      <c r="F370" s="436"/>
      <c r="G370" s="415"/>
    </row>
    <row r="371" spans="1:7" ht="15" x14ac:dyDescent="0.3">
      <c r="A371" s="23"/>
    </row>
    <row r="372" spans="1:7" ht="17.399999999999999" x14ac:dyDescent="0.3">
      <c r="A372" s="409" t="s">
        <v>218</v>
      </c>
      <c r="B372" s="409"/>
      <c r="C372" s="409"/>
      <c r="D372" s="409"/>
      <c r="E372" s="409"/>
      <c r="F372" s="409"/>
      <c r="G372" s="409"/>
    </row>
    <row r="373" spans="1:7" ht="18" x14ac:dyDescent="0.3">
      <c r="A373" s="29"/>
    </row>
    <row r="374" spans="1:7" ht="18" x14ac:dyDescent="0.35">
      <c r="A374" s="9" t="s">
        <v>143</v>
      </c>
      <c r="B374" s="10">
        <v>244</v>
      </c>
    </row>
    <row r="375" spans="1:7" ht="17.399999999999999" x14ac:dyDescent="0.3">
      <c r="A375" s="8"/>
    </row>
    <row r="376" spans="1:7" ht="18" x14ac:dyDescent="0.3">
      <c r="A376" s="145" t="s">
        <v>84</v>
      </c>
      <c r="B376" s="395" t="s">
        <v>140</v>
      </c>
      <c r="C376" s="395"/>
      <c r="D376" s="395" t="s">
        <v>141</v>
      </c>
      <c r="E376" s="395"/>
      <c r="F376" s="395" t="s">
        <v>147</v>
      </c>
      <c r="G376" s="395"/>
    </row>
    <row r="377" spans="1:7" ht="18" x14ac:dyDescent="0.3">
      <c r="A377" s="145">
        <v>1</v>
      </c>
      <c r="B377" s="396">
        <v>2</v>
      </c>
      <c r="C377" s="397"/>
      <c r="D377" s="396">
        <v>3</v>
      </c>
      <c r="E377" s="397"/>
      <c r="F377" s="396">
        <v>4</v>
      </c>
      <c r="G377" s="397"/>
    </row>
    <row r="378" spans="1:7" ht="18" x14ac:dyDescent="0.3">
      <c r="A378" s="145"/>
      <c r="B378" s="396"/>
      <c r="C378" s="397"/>
      <c r="D378" s="396"/>
      <c r="E378" s="397"/>
      <c r="F378" s="399">
        <f t="shared" ref="F378:F379" si="2">B378*D378</f>
        <v>0</v>
      </c>
      <c r="G378" s="400"/>
    </row>
    <row r="379" spans="1:7" ht="18" x14ac:dyDescent="0.3">
      <c r="A379" s="147" t="s">
        <v>243</v>
      </c>
      <c r="B379" s="396"/>
      <c r="C379" s="397"/>
      <c r="D379" s="396"/>
      <c r="E379" s="397"/>
      <c r="F379" s="399">
        <f t="shared" si="2"/>
        <v>0</v>
      </c>
      <c r="G379" s="400"/>
    </row>
    <row r="380" spans="1:7" ht="18" x14ac:dyDescent="0.3">
      <c r="A380" s="147"/>
      <c r="B380" s="396"/>
      <c r="C380" s="397"/>
      <c r="D380" s="396"/>
      <c r="E380" s="397"/>
      <c r="F380" s="399">
        <f>B380*D380</f>
        <v>0</v>
      </c>
      <c r="G380" s="400"/>
    </row>
    <row r="381" spans="1:7" ht="41.4" customHeight="1" x14ac:dyDescent="0.3">
      <c r="A381" s="13" t="s">
        <v>244</v>
      </c>
      <c r="B381" s="396"/>
      <c r="C381" s="397"/>
      <c r="D381" s="396"/>
      <c r="E381" s="397"/>
      <c r="F381" s="399">
        <f>B381*D381</f>
        <v>0</v>
      </c>
      <c r="G381" s="400"/>
    </row>
    <row r="382" spans="1:7" ht="17.399999999999999" x14ac:dyDescent="0.3">
      <c r="A382" s="8"/>
    </row>
    <row r="383" spans="1:7" ht="17.399999999999999" x14ac:dyDescent="0.3">
      <c r="A383" s="408" t="s">
        <v>219</v>
      </c>
      <c r="B383" s="408"/>
      <c r="C383" s="408"/>
      <c r="D383" s="408"/>
      <c r="E383" s="408"/>
      <c r="F383" s="408"/>
      <c r="G383" s="408"/>
    </row>
    <row r="384" spans="1:7" ht="18" x14ac:dyDescent="0.3">
      <c r="A384" s="9"/>
    </row>
    <row r="385" spans="1:7" ht="18" x14ac:dyDescent="0.35">
      <c r="A385" s="9" t="s">
        <v>143</v>
      </c>
      <c r="B385" s="10">
        <v>244</v>
      </c>
    </row>
    <row r="386" spans="1:7" ht="28.2" customHeight="1" x14ac:dyDescent="0.3">
      <c r="A386" s="8"/>
    </row>
    <row r="387" spans="1:7" ht="18" x14ac:dyDescent="0.3">
      <c r="A387" s="145" t="s">
        <v>84</v>
      </c>
      <c r="B387" s="395" t="s">
        <v>140</v>
      </c>
      <c r="C387" s="395"/>
      <c r="D387" s="395" t="s">
        <v>141</v>
      </c>
      <c r="E387" s="395"/>
      <c r="F387" s="395" t="s">
        <v>148</v>
      </c>
      <c r="G387" s="395"/>
    </row>
    <row r="388" spans="1:7" ht="18" x14ac:dyDescent="0.3">
      <c r="A388" s="145">
        <v>1</v>
      </c>
      <c r="B388" s="396">
        <v>2</v>
      </c>
      <c r="C388" s="397"/>
      <c r="D388" s="396">
        <v>3</v>
      </c>
      <c r="E388" s="397"/>
      <c r="F388" s="396">
        <v>4</v>
      </c>
      <c r="G388" s="397"/>
    </row>
    <row r="389" spans="1:7" ht="36" x14ac:dyDescent="0.3">
      <c r="A389" s="13" t="s">
        <v>142</v>
      </c>
      <c r="B389" s="396"/>
      <c r="C389" s="397"/>
      <c r="D389" s="396"/>
      <c r="E389" s="397"/>
      <c r="F389" s="399">
        <f>B389*D389</f>
        <v>0</v>
      </c>
      <c r="G389" s="400"/>
    </row>
    <row r="390" spans="1:7" ht="37.950000000000003" customHeight="1" x14ac:dyDescent="0.3">
      <c r="A390" s="13" t="s">
        <v>118</v>
      </c>
      <c r="B390" s="396"/>
      <c r="C390" s="397"/>
      <c r="D390" s="396"/>
      <c r="E390" s="397"/>
      <c r="F390" s="399">
        <f>B390*D390</f>
        <v>0</v>
      </c>
      <c r="G390" s="400"/>
    </row>
    <row r="391" spans="1:7" ht="17.399999999999999" x14ac:dyDescent="0.3">
      <c r="A391" s="8"/>
    </row>
    <row r="392" spans="1:7" ht="18.899999999999999" customHeight="1" x14ac:dyDescent="0.3">
      <c r="A392" s="408" t="s">
        <v>245</v>
      </c>
      <c r="B392" s="408"/>
      <c r="C392" s="408"/>
      <c r="D392" s="408"/>
      <c r="E392" s="408"/>
      <c r="F392" s="408"/>
      <c r="G392" s="408"/>
    </row>
    <row r="393" spans="1:7" ht="18.899999999999999" customHeight="1" x14ac:dyDescent="0.3">
      <c r="A393" s="9"/>
    </row>
    <row r="394" spans="1:7" ht="18" x14ac:dyDescent="0.35">
      <c r="A394" s="9" t="s">
        <v>143</v>
      </c>
      <c r="B394" s="10">
        <v>244</v>
      </c>
    </row>
    <row r="395" spans="1:7" ht="31.95" customHeight="1" x14ac:dyDescent="0.3">
      <c r="A395" s="8"/>
    </row>
    <row r="396" spans="1:7" ht="18" x14ac:dyDescent="0.3">
      <c r="A396" s="145" t="s">
        <v>84</v>
      </c>
      <c r="B396" s="395" t="s">
        <v>140</v>
      </c>
      <c r="C396" s="395"/>
      <c r="D396" s="395" t="s">
        <v>141</v>
      </c>
      <c r="E396" s="395"/>
      <c r="F396" s="395" t="s">
        <v>148</v>
      </c>
      <c r="G396" s="395"/>
    </row>
    <row r="397" spans="1:7" ht="18" x14ac:dyDescent="0.3">
      <c r="A397" s="145">
        <v>1</v>
      </c>
      <c r="B397" s="396">
        <v>2</v>
      </c>
      <c r="C397" s="397"/>
      <c r="D397" s="396">
        <v>3</v>
      </c>
      <c r="E397" s="397"/>
      <c r="F397" s="396">
        <v>4</v>
      </c>
      <c r="G397" s="397"/>
    </row>
    <row r="398" spans="1:7" ht="18" x14ac:dyDescent="0.3">
      <c r="A398" s="13"/>
      <c r="B398" s="396"/>
      <c r="C398" s="397"/>
      <c r="D398" s="396"/>
      <c r="E398" s="397"/>
      <c r="F398" s="399">
        <f>B398*D398</f>
        <v>0</v>
      </c>
      <c r="G398" s="400"/>
    </row>
    <row r="399" spans="1:7" ht="40.950000000000003" customHeight="1" x14ac:dyDescent="0.3">
      <c r="A399" s="13" t="s">
        <v>118</v>
      </c>
      <c r="B399" s="396"/>
      <c r="C399" s="397"/>
      <c r="D399" s="396"/>
      <c r="E399" s="397"/>
      <c r="F399" s="399"/>
      <c r="G399" s="400"/>
    </row>
    <row r="400" spans="1:7" ht="17.399999999999999" x14ac:dyDescent="0.3">
      <c r="A400" s="8"/>
    </row>
    <row r="401" spans="1:7" ht="17.399999999999999" x14ac:dyDescent="0.3">
      <c r="A401" s="409" t="s">
        <v>246</v>
      </c>
      <c r="B401" s="409"/>
      <c r="C401" s="409"/>
      <c r="D401" s="409"/>
      <c r="E401" s="409"/>
      <c r="F401" s="409"/>
      <c r="G401" s="409"/>
    </row>
    <row r="402" spans="1:7" ht="17.399999999999999" x14ac:dyDescent="0.3">
      <c r="A402" s="322"/>
      <c r="B402" s="322"/>
      <c r="C402" s="322"/>
      <c r="D402" s="322"/>
      <c r="E402" s="322"/>
      <c r="F402" s="322"/>
      <c r="G402" s="322"/>
    </row>
    <row r="403" spans="1:7" ht="18" x14ac:dyDescent="0.35">
      <c r="A403" s="9" t="s">
        <v>143</v>
      </c>
      <c r="B403" s="10">
        <v>243</v>
      </c>
    </row>
    <row r="404" spans="1:7" ht="17.399999999999999" x14ac:dyDescent="0.3">
      <c r="A404" s="8"/>
    </row>
    <row r="405" spans="1:7" ht="18" customHeight="1" x14ac:dyDescent="0.3">
      <c r="A405" s="321" t="s">
        <v>84</v>
      </c>
      <c r="B405" s="395" t="s">
        <v>140</v>
      </c>
      <c r="C405" s="395"/>
      <c r="D405" s="395" t="s">
        <v>141</v>
      </c>
      <c r="E405" s="395"/>
      <c r="F405" s="395" t="s">
        <v>148</v>
      </c>
      <c r="G405" s="395"/>
    </row>
    <row r="406" spans="1:7" ht="18" x14ac:dyDescent="0.3">
      <c r="A406" s="321">
        <v>1</v>
      </c>
      <c r="B406" s="396">
        <v>2</v>
      </c>
      <c r="C406" s="397"/>
      <c r="D406" s="396">
        <v>3</v>
      </c>
      <c r="E406" s="397"/>
      <c r="F406" s="396">
        <v>4</v>
      </c>
      <c r="G406" s="397"/>
    </row>
    <row r="407" spans="1:7" ht="18" x14ac:dyDescent="0.3">
      <c r="A407" s="13"/>
      <c r="B407" s="396"/>
      <c r="C407" s="397"/>
      <c r="D407" s="396"/>
      <c r="E407" s="397"/>
      <c r="F407" s="399">
        <f>B407*D407</f>
        <v>0</v>
      </c>
      <c r="G407" s="400"/>
    </row>
    <row r="408" spans="1:7" ht="18" x14ac:dyDescent="0.3">
      <c r="A408" s="13" t="s">
        <v>235</v>
      </c>
      <c r="B408" s="396"/>
      <c r="C408" s="397"/>
      <c r="D408" s="396"/>
      <c r="E408" s="397"/>
      <c r="F408" s="399"/>
      <c r="G408" s="400"/>
    </row>
    <row r="409" spans="1:7" ht="18" x14ac:dyDescent="0.35">
      <c r="A409" s="9"/>
      <c r="C409" s="153"/>
    </row>
    <row r="410" spans="1:7" ht="18" x14ac:dyDescent="0.35">
      <c r="A410" s="9" t="s">
        <v>143</v>
      </c>
      <c r="B410" s="10">
        <v>244</v>
      </c>
    </row>
    <row r="411" spans="1:7" ht="17.399999999999999" x14ac:dyDescent="0.3">
      <c r="A411" s="8"/>
    </row>
    <row r="412" spans="1:7" ht="18" customHeight="1" x14ac:dyDescent="0.3">
      <c r="A412" s="299" t="s">
        <v>84</v>
      </c>
      <c r="B412" s="395" t="s">
        <v>140</v>
      </c>
      <c r="C412" s="395"/>
      <c r="D412" s="395" t="s">
        <v>141</v>
      </c>
      <c r="E412" s="395"/>
      <c r="F412" s="395" t="s">
        <v>148</v>
      </c>
      <c r="G412" s="395"/>
    </row>
    <row r="413" spans="1:7" ht="18" x14ac:dyDescent="0.3">
      <c r="A413" s="299">
        <v>1</v>
      </c>
      <c r="B413" s="396">
        <v>2</v>
      </c>
      <c r="C413" s="397"/>
      <c r="D413" s="396">
        <v>3</v>
      </c>
      <c r="E413" s="397"/>
      <c r="F413" s="396">
        <v>4</v>
      </c>
      <c r="G413" s="397"/>
    </row>
    <row r="414" spans="1:7" ht="18" x14ac:dyDescent="0.3">
      <c r="A414" s="13"/>
      <c r="B414" s="416"/>
      <c r="C414" s="417"/>
      <c r="D414" s="416"/>
      <c r="E414" s="417"/>
      <c r="F414" s="423"/>
      <c r="G414" s="424"/>
    </row>
    <row r="415" spans="1:7" ht="18" x14ac:dyDescent="0.3">
      <c r="A415" s="13" t="s">
        <v>232</v>
      </c>
      <c r="B415" s="416"/>
      <c r="C415" s="417"/>
      <c r="D415" s="416"/>
      <c r="E415" s="417"/>
      <c r="F415" s="399">
        <f t="shared" ref="F415:F421" si="3">B415*D415</f>
        <v>0</v>
      </c>
      <c r="G415" s="400"/>
    </row>
    <row r="416" spans="1:7" ht="18" x14ac:dyDescent="0.3">
      <c r="A416" s="13"/>
      <c r="B416" s="416"/>
      <c r="C416" s="417"/>
      <c r="D416" s="416"/>
      <c r="E416" s="417"/>
      <c r="F416" s="399"/>
      <c r="G416" s="400"/>
    </row>
    <row r="417" spans="1:7" ht="18" x14ac:dyDescent="0.3">
      <c r="A417" s="13" t="s">
        <v>233</v>
      </c>
      <c r="B417" s="416"/>
      <c r="C417" s="417"/>
      <c r="D417" s="416"/>
      <c r="E417" s="417"/>
      <c r="F417" s="399">
        <f t="shared" si="3"/>
        <v>0</v>
      </c>
      <c r="G417" s="400"/>
    </row>
    <row r="418" spans="1:7" ht="18" x14ac:dyDescent="0.3">
      <c r="A418" s="13"/>
      <c r="B418" s="416"/>
      <c r="C418" s="417"/>
      <c r="D418" s="416"/>
      <c r="E418" s="417"/>
      <c r="F418" s="399"/>
      <c r="G418" s="400"/>
    </row>
    <row r="419" spans="1:7" ht="18" x14ac:dyDescent="0.3">
      <c r="A419" s="13" t="s">
        <v>234</v>
      </c>
      <c r="B419" s="416"/>
      <c r="C419" s="417"/>
      <c r="D419" s="416"/>
      <c r="E419" s="417"/>
      <c r="F419" s="399">
        <f t="shared" si="3"/>
        <v>0</v>
      </c>
      <c r="G419" s="400"/>
    </row>
    <row r="420" spans="1:7" ht="18" x14ac:dyDescent="0.3">
      <c r="A420" s="13"/>
      <c r="B420" s="416"/>
      <c r="C420" s="417"/>
      <c r="D420" s="416"/>
      <c r="E420" s="417"/>
      <c r="F420" s="399"/>
      <c r="G420" s="400"/>
    </row>
    <row r="421" spans="1:7" ht="18" x14ac:dyDescent="0.3">
      <c r="A421" s="13" t="s">
        <v>235</v>
      </c>
      <c r="B421" s="416"/>
      <c r="C421" s="417"/>
      <c r="D421" s="416"/>
      <c r="E421" s="417"/>
      <c r="F421" s="399">
        <f t="shared" si="3"/>
        <v>0</v>
      </c>
      <c r="G421" s="400"/>
    </row>
    <row r="422" spans="1:7" ht="18" x14ac:dyDescent="0.3">
      <c r="A422" s="13"/>
      <c r="B422" s="416"/>
      <c r="C422" s="417"/>
      <c r="D422" s="416"/>
      <c r="E422" s="417"/>
      <c r="F422" s="399"/>
      <c r="G422" s="400"/>
    </row>
    <row r="423" spans="1:7" ht="33" customHeight="1" x14ac:dyDescent="0.3">
      <c r="A423" s="13" t="s">
        <v>236</v>
      </c>
      <c r="B423" s="416"/>
      <c r="C423" s="417"/>
      <c r="D423" s="416"/>
      <c r="E423" s="417"/>
      <c r="F423" s="399">
        <f>B423*D423</f>
        <v>0</v>
      </c>
      <c r="G423" s="400"/>
    </row>
    <row r="424" spans="1:7" ht="36" x14ac:dyDescent="0.3">
      <c r="A424" s="13" t="s">
        <v>281</v>
      </c>
      <c r="B424" s="416">
        <v>110</v>
      </c>
      <c r="C424" s="417"/>
      <c r="D424" s="416">
        <v>36.363599999999998</v>
      </c>
      <c r="E424" s="417"/>
      <c r="F424" s="399">
        <f>B424*D424</f>
        <v>3999.9959999999996</v>
      </c>
      <c r="G424" s="400"/>
    </row>
    <row r="425" spans="1:7" ht="36" x14ac:dyDescent="0.3">
      <c r="A425" s="13" t="s">
        <v>282</v>
      </c>
      <c r="B425" s="416">
        <v>121</v>
      </c>
      <c r="C425" s="417"/>
      <c r="D425" s="416">
        <v>33.057850000000002</v>
      </c>
      <c r="E425" s="417"/>
      <c r="F425" s="399">
        <f>B425*D425</f>
        <v>3999.9998500000002</v>
      </c>
      <c r="G425" s="400"/>
    </row>
    <row r="426" spans="1:7" ht="18" x14ac:dyDescent="0.3">
      <c r="A426" s="13" t="s">
        <v>237</v>
      </c>
      <c r="B426" s="416"/>
      <c r="C426" s="417"/>
      <c r="D426" s="416"/>
      <c r="E426" s="417"/>
      <c r="F426" s="399">
        <f>F424+F425</f>
        <v>7999.9958499999993</v>
      </c>
      <c r="G426" s="400"/>
    </row>
    <row r="427" spans="1:7" ht="18" x14ac:dyDescent="0.3">
      <c r="A427" s="13"/>
      <c r="B427" s="416"/>
      <c r="C427" s="417"/>
      <c r="D427" s="416"/>
      <c r="E427" s="417"/>
      <c r="F427" s="399"/>
      <c r="G427" s="400"/>
    </row>
    <row r="428" spans="1:7" ht="18" x14ac:dyDescent="0.3">
      <c r="A428" s="13" t="s">
        <v>290</v>
      </c>
      <c r="B428" s="416"/>
      <c r="C428" s="417"/>
      <c r="D428" s="416"/>
      <c r="E428" s="417"/>
      <c r="F428" s="399">
        <f t="shared" ref="F428" si="4">B428*D428</f>
        <v>0</v>
      </c>
      <c r="G428" s="400"/>
    </row>
    <row r="429" spans="1:7" ht="18" x14ac:dyDescent="0.3">
      <c r="A429" s="13"/>
      <c r="B429" s="302"/>
      <c r="C429" s="303"/>
      <c r="D429" s="302"/>
      <c r="E429" s="303"/>
      <c r="F429" s="300"/>
      <c r="G429" s="301"/>
    </row>
    <row r="430" spans="1:7" ht="18" x14ac:dyDescent="0.3">
      <c r="A430" s="13" t="s">
        <v>238</v>
      </c>
      <c r="B430" s="416"/>
      <c r="C430" s="417"/>
      <c r="D430" s="416"/>
      <c r="E430" s="417"/>
      <c r="F430" s="399">
        <f>B430*D430</f>
        <v>0</v>
      </c>
      <c r="G430" s="400"/>
    </row>
    <row r="431" spans="1:7" ht="18" x14ac:dyDescent="0.3">
      <c r="A431" s="15"/>
      <c r="B431" s="16"/>
      <c r="C431" s="16"/>
      <c r="D431" s="16"/>
      <c r="E431" s="16"/>
      <c r="F431" s="82"/>
      <c r="G431" s="82"/>
    </row>
    <row r="432" spans="1:7" ht="17.399999999999999" x14ac:dyDescent="0.3">
      <c r="A432" s="437" t="s">
        <v>291</v>
      </c>
      <c r="B432" s="437"/>
      <c r="C432" s="437"/>
      <c r="D432" s="437"/>
      <c r="E432" s="437"/>
      <c r="F432" s="437"/>
      <c r="G432" s="437"/>
    </row>
    <row r="433" spans="1:7" ht="17.399999999999999" x14ac:dyDescent="0.3">
      <c r="A433" s="351"/>
      <c r="B433" s="351"/>
      <c r="C433" s="351"/>
      <c r="D433" s="351"/>
      <c r="E433" s="351"/>
      <c r="F433" s="351"/>
      <c r="G433" s="351"/>
    </row>
    <row r="434" spans="1:7" ht="18" x14ac:dyDescent="0.35">
      <c r="A434" s="9" t="s">
        <v>143</v>
      </c>
      <c r="B434" s="10">
        <v>243</v>
      </c>
    </row>
    <row r="435" spans="1:7" ht="17.399999999999999" x14ac:dyDescent="0.3">
      <c r="A435" s="350"/>
      <c r="B435" s="350"/>
      <c r="C435" s="350"/>
      <c r="D435" s="350"/>
      <c r="E435" s="350"/>
      <c r="F435" s="350"/>
      <c r="G435" s="350"/>
    </row>
    <row r="436" spans="1:7" ht="18" x14ac:dyDescent="0.3">
      <c r="A436" s="349" t="s">
        <v>84</v>
      </c>
      <c r="B436" s="395" t="s">
        <v>140</v>
      </c>
      <c r="C436" s="395"/>
      <c r="D436" s="395" t="s">
        <v>141</v>
      </c>
      <c r="E436" s="395"/>
      <c r="F436" s="395" t="s">
        <v>148</v>
      </c>
      <c r="G436" s="395"/>
    </row>
    <row r="437" spans="1:7" ht="18" x14ac:dyDescent="0.3">
      <c r="A437" s="349">
        <v>1</v>
      </c>
      <c r="B437" s="396">
        <v>2</v>
      </c>
      <c r="C437" s="397"/>
      <c r="D437" s="396">
        <v>3</v>
      </c>
      <c r="E437" s="397"/>
      <c r="F437" s="396">
        <v>4</v>
      </c>
      <c r="G437" s="397"/>
    </row>
    <row r="438" spans="1:7" ht="18" x14ac:dyDescent="0.3">
      <c r="A438" s="13"/>
      <c r="B438" s="416"/>
      <c r="C438" s="417"/>
      <c r="D438" s="416"/>
      <c r="E438" s="417"/>
      <c r="F438" s="423"/>
      <c r="G438" s="424"/>
    </row>
    <row r="439" spans="1:7" ht="18" x14ac:dyDescent="0.3">
      <c r="A439" s="13" t="s">
        <v>292</v>
      </c>
      <c r="B439" s="416"/>
      <c r="C439" s="417"/>
      <c r="D439" s="416"/>
      <c r="E439" s="417"/>
      <c r="F439" s="399">
        <f>B439*D439</f>
        <v>0</v>
      </c>
      <c r="G439" s="400"/>
    </row>
    <row r="440" spans="1:7" ht="17.399999999999999" x14ac:dyDescent="0.3">
      <c r="A440" s="207"/>
      <c r="B440" s="207"/>
      <c r="C440" s="207"/>
      <c r="D440" s="207"/>
      <c r="E440" s="207"/>
      <c r="F440" s="207"/>
      <c r="G440" s="207"/>
    </row>
    <row r="441" spans="1:7" ht="18" x14ac:dyDescent="0.35">
      <c r="A441" s="9" t="s">
        <v>143</v>
      </c>
      <c r="B441" s="10">
        <v>244</v>
      </c>
    </row>
    <row r="442" spans="1:7" ht="17.399999999999999" x14ac:dyDescent="0.3">
      <c r="A442" s="207"/>
      <c r="B442" s="207"/>
      <c r="C442" s="207"/>
      <c r="D442" s="207"/>
      <c r="E442" s="207"/>
      <c r="F442" s="207"/>
      <c r="G442" s="207"/>
    </row>
    <row r="443" spans="1:7" ht="18" x14ac:dyDescent="0.3">
      <c r="A443" s="208" t="s">
        <v>84</v>
      </c>
      <c r="B443" s="395" t="s">
        <v>140</v>
      </c>
      <c r="C443" s="395"/>
      <c r="D443" s="395" t="s">
        <v>141</v>
      </c>
      <c r="E443" s="395"/>
      <c r="F443" s="395" t="s">
        <v>148</v>
      </c>
      <c r="G443" s="395"/>
    </row>
    <row r="444" spans="1:7" ht="18" x14ac:dyDescent="0.3">
      <c r="A444" s="208">
        <v>1</v>
      </c>
      <c r="B444" s="396">
        <v>2</v>
      </c>
      <c r="C444" s="397"/>
      <c r="D444" s="396">
        <v>3</v>
      </c>
      <c r="E444" s="397"/>
      <c r="F444" s="396">
        <v>4</v>
      </c>
      <c r="G444" s="397"/>
    </row>
    <row r="445" spans="1:7" ht="18" x14ac:dyDescent="0.3">
      <c r="A445" s="13"/>
      <c r="B445" s="416"/>
      <c r="C445" s="417"/>
      <c r="D445" s="416"/>
      <c r="E445" s="417"/>
      <c r="F445" s="423"/>
      <c r="G445" s="424"/>
    </row>
    <row r="446" spans="1:7" ht="18" x14ac:dyDescent="0.3">
      <c r="A446" s="13" t="s">
        <v>292</v>
      </c>
      <c r="B446" s="416"/>
      <c r="C446" s="417"/>
      <c r="D446" s="416"/>
      <c r="E446" s="417"/>
      <c r="F446" s="399">
        <f>B446*D446</f>
        <v>0</v>
      </c>
      <c r="G446" s="400"/>
    </row>
    <row r="447" spans="1:7" ht="18" x14ac:dyDescent="0.3">
      <c r="A447" s="15"/>
      <c r="B447" s="16"/>
      <c r="C447" s="16"/>
      <c r="D447" s="16"/>
      <c r="E447" s="16"/>
      <c r="F447" s="86"/>
      <c r="G447" s="86"/>
    </row>
    <row r="448" spans="1:7" ht="32.4" customHeight="1" x14ac:dyDescent="0.3">
      <c r="A448" s="437" t="s">
        <v>346</v>
      </c>
      <c r="B448" s="437"/>
      <c r="C448" s="437"/>
      <c r="D448" s="437"/>
      <c r="E448" s="437"/>
      <c r="F448" s="437"/>
      <c r="G448" s="437"/>
    </row>
    <row r="449" spans="1:7" ht="17.399999999999999" x14ac:dyDescent="0.3">
      <c r="A449" s="312"/>
      <c r="B449" s="312"/>
      <c r="C449" s="312"/>
      <c r="D449" s="312"/>
      <c r="E449" s="312"/>
      <c r="F449" s="312"/>
      <c r="G449" s="312"/>
    </row>
    <row r="450" spans="1:7" ht="18" x14ac:dyDescent="0.35">
      <c r="A450" s="9" t="s">
        <v>143</v>
      </c>
      <c r="B450" s="10">
        <v>244</v>
      </c>
    </row>
    <row r="451" spans="1:7" ht="17.399999999999999" x14ac:dyDescent="0.3">
      <c r="A451" s="312"/>
      <c r="B451" s="312"/>
      <c r="C451" s="312"/>
      <c r="D451" s="312"/>
      <c r="E451" s="312"/>
      <c r="F451" s="312"/>
      <c r="G451" s="312"/>
    </row>
    <row r="452" spans="1:7" ht="18" customHeight="1" x14ac:dyDescent="0.3">
      <c r="A452" s="311" t="s">
        <v>84</v>
      </c>
      <c r="B452" s="395" t="s">
        <v>347</v>
      </c>
      <c r="C452" s="395"/>
      <c r="D452" s="395" t="s">
        <v>348</v>
      </c>
      <c r="E452" s="395"/>
      <c r="F452" s="395" t="s">
        <v>349</v>
      </c>
      <c r="G452" s="395"/>
    </row>
    <row r="453" spans="1:7" ht="18" x14ac:dyDescent="0.3">
      <c r="A453" s="311">
        <v>1</v>
      </c>
      <c r="B453" s="396">
        <v>2</v>
      </c>
      <c r="C453" s="397"/>
      <c r="D453" s="396">
        <v>3</v>
      </c>
      <c r="E453" s="397"/>
      <c r="F453" s="396">
        <v>4</v>
      </c>
      <c r="G453" s="397"/>
    </row>
    <row r="454" spans="1:7" ht="18" x14ac:dyDescent="0.3">
      <c r="A454" s="13"/>
      <c r="B454" s="416"/>
      <c r="C454" s="417"/>
      <c r="D454" s="416"/>
      <c r="E454" s="417"/>
      <c r="F454" s="423"/>
      <c r="G454" s="424"/>
    </row>
    <row r="455" spans="1:7" ht="18" x14ac:dyDescent="0.3">
      <c r="A455" s="13" t="s">
        <v>292</v>
      </c>
      <c r="B455" s="416"/>
      <c r="C455" s="417"/>
      <c r="D455" s="416"/>
      <c r="E455" s="417"/>
      <c r="F455" s="399">
        <f>B455*D455</f>
        <v>0</v>
      </c>
      <c r="G455" s="400"/>
    </row>
    <row r="456" spans="1:7" ht="18" x14ac:dyDescent="0.3">
      <c r="A456" s="15"/>
      <c r="B456" s="16"/>
      <c r="C456" s="16"/>
      <c r="D456" s="16"/>
      <c r="E456" s="16"/>
      <c r="F456" s="86"/>
      <c r="G456" s="86"/>
    </row>
    <row r="457" spans="1:7" ht="17.399999999999999" customHeight="1" x14ac:dyDescent="0.3">
      <c r="A457" s="437" t="s">
        <v>323</v>
      </c>
      <c r="B457" s="437"/>
      <c r="C457" s="437"/>
      <c r="D457" s="437"/>
      <c r="E457" s="437"/>
      <c r="F457" s="437"/>
      <c r="G457" s="437"/>
    </row>
    <row r="458" spans="1:7" ht="17.399999999999999" x14ac:dyDescent="0.3">
      <c r="A458" s="248"/>
      <c r="B458" s="248"/>
      <c r="C458" s="248"/>
      <c r="D458" s="248"/>
      <c r="E458" s="248"/>
      <c r="F458" s="248"/>
      <c r="G458" s="248"/>
    </row>
    <row r="459" spans="1:7" ht="18" x14ac:dyDescent="0.35">
      <c r="A459" s="9" t="s">
        <v>143</v>
      </c>
      <c r="B459" s="10">
        <v>613</v>
      </c>
    </row>
    <row r="460" spans="1:7" ht="17.399999999999999" x14ac:dyDescent="0.3">
      <c r="A460" s="248"/>
      <c r="B460" s="248"/>
      <c r="C460" s="248"/>
      <c r="D460" s="248"/>
      <c r="E460" s="248"/>
      <c r="F460" s="248"/>
      <c r="G460" s="248"/>
    </row>
    <row r="461" spans="1:7" ht="18" customHeight="1" x14ac:dyDescent="0.3">
      <c r="A461" s="247" t="s">
        <v>84</v>
      </c>
      <c r="B461" s="395" t="s">
        <v>104</v>
      </c>
      <c r="C461" s="395"/>
      <c r="D461" s="395" t="s">
        <v>321</v>
      </c>
      <c r="E461" s="395"/>
      <c r="F461" s="395" t="s">
        <v>322</v>
      </c>
      <c r="G461" s="395"/>
    </row>
    <row r="462" spans="1:7" ht="18" x14ac:dyDescent="0.3">
      <c r="A462" s="247">
        <v>1</v>
      </c>
      <c r="B462" s="396">
        <v>2</v>
      </c>
      <c r="C462" s="397"/>
      <c r="D462" s="396">
        <v>3</v>
      </c>
      <c r="E462" s="397"/>
      <c r="F462" s="396">
        <v>4</v>
      </c>
      <c r="G462" s="397"/>
    </row>
    <row r="463" spans="1:7" ht="18" x14ac:dyDescent="0.3">
      <c r="A463" s="13"/>
      <c r="B463" s="416"/>
      <c r="C463" s="417"/>
      <c r="D463" s="416"/>
      <c r="E463" s="417"/>
      <c r="F463" s="423"/>
      <c r="G463" s="424"/>
    </row>
    <row r="464" spans="1:7" ht="18" x14ac:dyDescent="0.3">
      <c r="A464" s="13" t="s">
        <v>292</v>
      </c>
      <c r="B464" s="416"/>
      <c r="C464" s="417"/>
      <c r="D464" s="416"/>
      <c r="E464" s="417"/>
      <c r="F464" s="399">
        <f>B464*D464</f>
        <v>0</v>
      </c>
      <c r="G464" s="400"/>
    </row>
    <row r="465" spans="1:7" ht="18" x14ac:dyDescent="0.3">
      <c r="A465" s="29"/>
    </row>
    <row r="466" spans="1:7" ht="36" x14ac:dyDescent="0.35">
      <c r="A466" s="29" t="s">
        <v>149</v>
      </c>
      <c r="B466" s="10"/>
      <c r="C466" s="373"/>
      <c r="D466" s="373"/>
      <c r="E466" s="10"/>
      <c r="F466" s="373" t="s">
        <v>266</v>
      </c>
      <c r="G466" s="373"/>
    </row>
    <row r="467" spans="1:7" ht="18" x14ac:dyDescent="0.35">
      <c r="A467" s="29"/>
      <c r="B467" s="10"/>
      <c r="C467" s="380" t="s">
        <v>53</v>
      </c>
      <c r="D467" s="380"/>
      <c r="E467" s="10"/>
      <c r="F467" s="380" t="s">
        <v>54</v>
      </c>
      <c r="G467" s="380"/>
    </row>
    <row r="468" spans="1:7" ht="18" x14ac:dyDescent="0.35">
      <c r="A468" s="29"/>
      <c r="B468" s="10"/>
      <c r="C468" s="142"/>
      <c r="D468" s="142"/>
      <c r="E468" s="10"/>
      <c r="F468" s="142"/>
      <c r="G468" s="142"/>
    </row>
    <row r="469" spans="1:7" ht="54" x14ac:dyDescent="0.35">
      <c r="A469" s="29" t="s">
        <v>150</v>
      </c>
      <c r="B469" s="10"/>
      <c r="C469" s="373"/>
      <c r="D469" s="373"/>
      <c r="E469" s="10"/>
      <c r="F469" s="373" t="s">
        <v>267</v>
      </c>
      <c r="G469" s="373"/>
    </row>
    <row r="470" spans="1:7" ht="18" x14ac:dyDescent="0.35">
      <c r="A470" s="29"/>
      <c r="B470" s="10"/>
      <c r="C470" s="380" t="s">
        <v>53</v>
      </c>
      <c r="D470" s="380"/>
      <c r="E470" s="10"/>
      <c r="F470" s="380" t="s">
        <v>54</v>
      </c>
      <c r="G470" s="380"/>
    </row>
    <row r="471" spans="1:7" ht="18" x14ac:dyDescent="0.35">
      <c r="A471" s="29"/>
      <c r="B471" s="10"/>
      <c r="C471" s="142"/>
      <c r="D471" s="142"/>
      <c r="E471" s="10"/>
      <c r="F471" s="142"/>
      <c r="G471" s="142"/>
    </row>
    <row r="472" spans="1:7" ht="18" x14ac:dyDescent="0.35">
      <c r="A472" s="29" t="s">
        <v>151</v>
      </c>
      <c r="B472" s="10"/>
      <c r="C472" s="373"/>
      <c r="D472" s="373"/>
      <c r="E472" s="10"/>
      <c r="F472" s="373" t="s">
        <v>267</v>
      </c>
      <c r="G472" s="373"/>
    </row>
    <row r="473" spans="1:7" ht="18" x14ac:dyDescent="0.35">
      <c r="A473" s="29"/>
      <c r="B473" s="10"/>
      <c r="C473" s="380" t="s">
        <v>53</v>
      </c>
      <c r="D473" s="380"/>
      <c r="E473" s="10"/>
      <c r="F473" s="380" t="s">
        <v>54</v>
      </c>
      <c r="G473" s="380"/>
    </row>
    <row r="474" spans="1:7" ht="18" x14ac:dyDescent="0.35">
      <c r="A474" s="29" t="s">
        <v>152</v>
      </c>
      <c r="B474" s="10"/>
      <c r="C474" s="10"/>
      <c r="D474" s="10"/>
      <c r="E474" s="10"/>
      <c r="F474" s="10"/>
      <c r="G474" s="10"/>
    </row>
    <row r="475" spans="1:7" ht="18" x14ac:dyDescent="0.35">
      <c r="A475" s="381" t="s">
        <v>44</v>
      </c>
      <c r="B475" s="381"/>
      <c r="C475" s="10"/>
      <c r="D475" s="10"/>
      <c r="E475" s="10"/>
      <c r="F475" s="10"/>
      <c r="G475" s="10"/>
    </row>
  </sheetData>
  <mergeCells count="707">
    <mergeCell ref="A432:G432"/>
    <mergeCell ref="F408:G408"/>
    <mergeCell ref="B443:C443"/>
    <mergeCell ref="D443:E443"/>
    <mergeCell ref="B446:C446"/>
    <mergeCell ref="D446:E446"/>
    <mergeCell ref="F446:G446"/>
    <mergeCell ref="B464:C464"/>
    <mergeCell ref="D464:E464"/>
    <mergeCell ref="F464:G464"/>
    <mergeCell ref="A457:G457"/>
    <mergeCell ref="B461:C461"/>
    <mergeCell ref="D461:E461"/>
    <mergeCell ref="F461:G461"/>
    <mergeCell ref="B462:C462"/>
    <mergeCell ref="D462:E462"/>
    <mergeCell ref="F462:G462"/>
    <mergeCell ref="B463:C463"/>
    <mergeCell ref="D463:E463"/>
    <mergeCell ref="F463:G463"/>
    <mergeCell ref="A448:G448"/>
    <mergeCell ref="B452:C452"/>
    <mergeCell ref="D452:E452"/>
    <mergeCell ref="F452:G452"/>
    <mergeCell ref="D187:E187"/>
    <mergeCell ref="F187:G187"/>
    <mergeCell ref="D188:E188"/>
    <mergeCell ref="F188:G188"/>
    <mergeCell ref="F259:G259"/>
    <mergeCell ref="B260:C260"/>
    <mergeCell ref="D260:E260"/>
    <mergeCell ref="F260:G260"/>
    <mergeCell ref="B430:C430"/>
    <mergeCell ref="D430:E430"/>
    <mergeCell ref="F430:G430"/>
    <mergeCell ref="B425:C425"/>
    <mergeCell ref="D425:E425"/>
    <mergeCell ref="F425:G425"/>
    <mergeCell ref="B426:C426"/>
    <mergeCell ref="D426:E426"/>
    <mergeCell ref="F426:G426"/>
    <mergeCell ref="B428:C428"/>
    <mergeCell ref="D428:E428"/>
    <mergeCell ref="F428:G428"/>
    <mergeCell ref="B423:C423"/>
    <mergeCell ref="D423:E423"/>
    <mergeCell ref="F423:G423"/>
    <mergeCell ref="B424:C424"/>
    <mergeCell ref="A475:B475"/>
    <mergeCell ref="C470:D470"/>
    <mergeCell ref="F470:G470"/>
    <mergeCell ref="C472:D472"/>
    <mergeCell ref="F472:G472"/>
    <mergeCell ref="C473:D473"/>
    <mergeCell ref="F473:G473"/>
    <mergeCell ref="C466:D466"/>
    <mergeCell ref="F466:G466"/>
    <mergeCell ref="C467:D467"/>
    <mergeCell ref="F467:G467"/>
    <mergeCell ref="C469:D469"/>
    <mergeCell ref="F469:G469"/>
    <mergeCell ref="F443:G443"/>
    <mergeCell ref="D454:E454"/>
    <mergeCell ref="F454:G454"/>
    <mergeCell ref="B455:C455"/>
    <mergeCell ref="D455:E455"/>
    <mergeCell ref="F455:G455"/>
    <mergeCell ref="B454:C454"/>
    <mergeCell ref="B444:C444"/>
    <mergeCell ref="D444:E444"/>
    <mergeCell ref="F444:G444"/>
    <mergeCell ref="B445:C445"/>
    <mergeCell ref="D445:E445"/>
    <mergeCell ref="F445:G445"/>
    <mergeCell ref="B453:C453"/>
    <mergeCell ref="D453:E453"/>
    <mergeCell ref="F453:G453"/>
    <mergeCell ref="D424:E424"/>
    <mergeCell ref="F424:G424"/>
    <mergeCell ref="B427:C427"/>
    <mergeCell ref="D427:E427"/>
    <mergeCell ref="F427:G427"/>
    <mergeCell ref="B421:C421"/>
    <mergeCell ref="D421:E421"/>
    <mergeCell ref="F421:G421"/>
    <mergeCell ref="B422:C422"/>
    <mergeCell ref="D422:E422"/>
    <mergeCell ref="F422:G422"/>
    <mergeCell ref="B419:C419"/>
    <mergeCell ref="D419:E419"/>
    <mergeCell ref="F419:G419"/>
    <mergeCell ref="B420:C420"/>
    <mergeCell ref="D420:E420"/>
    <mergeCell ref="F420:G420"/>
    <mergeCell ref="B417:C417"/>
    <mergeCell ref="D417:E417"/>
    <mergeCell ref="F417:G417"/>
    <mergeCell ref="B418:C418"/>
    <mergeCell ref="D418:E418"/>
    <mergeCell ref="F418:G418"/>
    <mergeCell ref="B415:C415"/>
    <mergeCell ref="D415:E415"/>
    <mergeCell ref="F415:G415"/>
    <mergeCell ref="B416:C416"/>
    <mergeCell ref="D416:E416"/>
    <mergeCell ref="F416:G416"/>
    <mergeCell ref="B413:C413"/>
    <mergeCell ref="D413:E413"/>
    <mergeCell ref="F413:G413"/>
    <mergeCell ref="B414:C414"/>
    <mergeCell ref="D414:E414"/>
    <mergeCell ref="F414:G414"/>
    <mergeCell ref="B399:C399"/>
    <mergeCell ref="D399:E399"/>
    <mergeCell ref="F399:G399"/>
    <mergeCell ref="A401:G401"/>
    <mergeCell ref="B412:C412"/>
    <mergeCell ref="D412:E412"/>
    <mergeCell ref="F412:G412"/>
    <mergeCell ref="B405:C405"/>
    <mergeCell ref="D405:E405"/>
    <mergeCell ref="F405:G405"/>
    <mergeCell ref="B406:C406"/>
    <mergeCell ref="D406:E406"/>
    <mergeCell ref="F406:G406"/>
    <mergeCell ref="B407:C407"/>
    <mergeCell ref="D407:E407"/>
    <mergeCell ref="F407:G407"/>
    <mergeCell ref="B408:C408"/>
    <mergeCell ref="D408:E408"/>
    <mergeCell ref="B397:C397"/>
    <mergeCell ref="D397:E397"/>
    <mergeCell ref="F397:G397"/>
    <mergeCell ref="B398:C398"/>
    <mergeCell ref="D398:E398"/>
    <mergeCell ref="F398:G398"/>
    <mergeCell ref="B390:C390"/>
    <mergeCell ref="D390:E390"/>
    <mergeCell ref="F390:G390"/>
    <mergeCell ref="A392:G392"/>
    <mergeCell ref="B396:C396"/>
    <mergeCell ref="D396:E396"/>
    <mergeCell ref="F396:G396"/>
    <mergeCell ref="B388:C388"/>
    <mergeCell ref="D388:E388"/>
    <mergeCell ref="F388:G388"/>
    <mergeCell ref="B389:C389"/>
    <mergeCell ref="D389:E389"/>
    <mergeCell ref="F389:G389"/>
    <mergeCell ref="B381:C381"/>
    <mergeCell ref="D381:E381"/>
    <mergeCell ref="F381:G381"/>
    <mergeCell ref="A383:G383"/>
    <mergeCell ref="B387:C387"/>
    <mergeCell ref="D387:E387"/>
    <mergeCell ref="F387:G387"/>
    <mergeCell ref="B379:C379"/>
    <mergeCell ref="D379:E379"/>
    <mergeCell ref="F379:G379"/>
    <mergeCell ref="B380:C380"/>
    <mergeCell ref="D380:E380"/>
    <mergeCell ref="F380:G380"/>
    <mergeCell ref="B377:C377"/>
    <mergeCell ref="D377:E377"/>
    <mergeCell ref="F377:G377"/>
    <mergeCell ref="B378:C378"/>
    <mergeCell ref="D378:E378"/>
    <mergeCell ref="F378:G378"/>
    <mergeCell ref="A370:B370"/>
    <mergeCell ref="C370:D370"/>
    <mergeCell ref="E370:G370"/>
    <mergeCell ref="A372:G372"/>
    <mergeCell ref="B376:C376"/>
    <mergeCell ref="D376:E376"/>
    <mergeCell ref="F376:G376"/>
    <mergeCell ref="A368:B368"/>
    <mergeCell ref="C368:D368"/>
    <mergeCell ref="E368:G368"/>
    <mergeCell ref="A369:B369"/>
    <mergeCell ref="C369:D369"/>
    <mergeCell ref="E369:G369"/>
    <mergeCell ref="A361:C361"/>
    <mergeCell ref="D361:E361"/>
    <mergeCell ref="F361:G361"/>
    <mergeCell ref="A363:G363"/>
    <mergeCell ref="A367:B367"/>
    <mergeCell ref="C367:D367"/>
    <mergeCell ref="E367:G367"/>
    <mergeCell ref="A359:C359"/>
    <mergeCell ref="D359:E359"/>
    <mergeCell ref="F359:G359"/>
    <mergeCell ref="A360:C360"/>
    <mergeCell ref="D360:E360"/>
    <mergeCell ref="F360:G360"/>
    <mergeCell ref="A357:C357"/>
    <mergeCell ref="D357:E357"/>
    <mergeCell ref="F357:G357"/>
    <mergeCell ref="A358:C358"/>
    <mergeCell ref="D358:E358"/>
    <mergeCell ref="F358:G358"/>
    <mergeCell ref="A352:C352"/>
    <mergeCell ref="D352:E352"/>
    <mergeCell ref="F352:G352"/>
    <mergeCell ref="A353:C353"/>
    <mergeCell ref="D353:E353"/>
    <mergeCell ref="F353:G353"/>
    <mergeCell ref="A346:G346"/>
    <mergeCell ref="A350:C350"/>
    <mergeCell ref="D350:E350"/>
    <mergeCell ref="F350:G350"/>
    <mergeCell ref="A351:C351"/>
    <mergeCell ref="D351:E351"/>
    <mergeCell ref="F351:G351"/>
    <mergeCell ref="A343:C343"/>
    <mergeCell ref="D343:E343"/>
    <mergeCell ref="F343:G343"/>
    <mergeCell ref="A344:C344"/>
    <mergeCell ref="D344:E344"/>
    <mergeCell ref="F344:G344"/>
    <mergeCell ref="A341:C341"/>
    <mergeCell ref="D341:E341"/>
    <mergeCell ref="F341:G341"/>
    <mergeCell ref="A342:C342"/>
    <mergeCell ref="D342:E342"/>
    <mergeCell ref="F342:G342"/>
    <mergeCell ref="A336:C336"/>
    <mergeCell ref="D336:E336"/>
    <mergeCell ref="F336:G336"/>
    <mergeCell ref="A340:C340"/>
    <mergeCell ref="D340:E340"/>
    <mergeCell ref="F340:G340"/>
    <mergeCell ref="A334:C334"/>
    <mergeCell ref="D334:E334"/>
    <mergeCell ref="F334:G334"/>
    <mergeCell ref="A335:C335"/>
    <mergeCell ref="D335:E335"/>
    <mergeCell ref="F335:G335"/>
    <mergeCell ref="B327:C327"/>
    <mergeCell ref="D327:E327"/>
    <mergeCell ref="F327:G327"/>
    <mergeCell ref="A329:G329"/>
    <mergeCell ref="A333:C333"/>
    <mergeCell ref="D333:E333"/>
    <mergeCell ref="F333:G333"/>
    <mergeCell ref="B325:C325"/>
    <mergeCell ref="D325:E325"/>
    <mergeCell ref="F325:G325"/>
    <mergeCell ref="B326:C326"/>
    <mergeCell ref="D326:E326"/>
    <mergeCell ref="F326:G326"/>
    <mergeCell ref="B318:C318"/>
    <mergeCell ref="D318:E318"/>
    <mergeCell ref="F318:G318"/>
    <mergeCell ref="A320:G320"/>
    <mergeCell ref="B324:C324"/>
    <mergeCell ref="D324:E324"/>
    <mergeCell ref="F324:G324"/>
    <mergeCell ref="B314:C314"/>
    <mergeCell ref="D314:E314"/>
    <mergeCell ref="F314:G314"/>
    <mergeCell ref="B315:C315"/>
    <mergeCell ref="D315:E315"/>
    <mergeCell ref="F315:G315"/>
    <mergeCell ref="B316:C316"/>
    <mergeCell ref="D316:E316"/>
    <mergeCell ref="F316:G316"/>
    <mergeCell ref="B312:C312"/>
    <mergeCell ref="D312:E312"/>
    <mergeCell ref="F312:G312"/>
    <mergeCell ref="B313:C313"/>
    <mergeCell ref="D313:E313"/>
    <mergeCell ref="F313:G313"/>
    <mergeCell ref="A306:G306"/>
    <mergeCell ref="B310:C310"/>
    <mergeCell ref="D310:E310"/>
    <mergeCell ref="F310:G310"/>
    <mergeCell ref="B311:C311"/>
    <mergeCell ref="D311:E311"/>
    <mergeCell ref="F311:G311"/>
    <mergeCell ref="B303:C303"/>
    <mergeCell ref="D303:E303"/>
    <mergeCell ref="F303:G303"/>
    <mergeCell ref="B304:C304"/>
    <mergeCell ref="D304:E304"/>
    <mergeCell ref="F304:G304"/>
    <mergeCell ref="A297:G297"/>
    <mergeCell ref="B301:C301"/>
    <mergeCell ref="D301:E301"/>
    <mergeCell ref="F301:G301"/>
    <mergeCell ref="B302:C302"/>
    <mergeCell ref="D302:E302"/>
    <mergeCell ref="F302:G302"/>
    <mergeCell ref="B294:C294"/>
    <mergeCell ref="D294:E294"/>
    <mergeCell ref="F294:G294"/>
    <mergeCell ref="B295:C295"/>
    <mergeCell ref="D295:E295"/>
    <mergeCell ref="F295:G295"/>
    <mergeCell ref="B292:C292"/>
    <mergeCell ref="D292:E292"/>
    <mergeCell ref="F292:G292"/>
    <mergeCell ref="B293:C293"/>
    <mergeCell ref="D293:E293"/>
    <mergeCell ref="F293:G293"/>
    <mergeCell ref="B285:C285"/>
    <mergeCell ref="D285:E285"/>
    <mergeCell ref="F285:G285"/>
    <mergeCell ref="A287:G287"/>
    <mergeCell ref="B291:C291"/>
    <mergeCell ref="D291:E291"/>
    <mergeCell ref="F291:G291"/>
    <mergeCell ref="B283:C283"/>
    <mergeCell ref="D283:E283"/>
    <mergeCell ref="F283:G283"/>
    <mergeCell ref="B284:C284"/>
    <mergeCell ref="D284:E284"/>
    <mergeCell ref="F284:G284"/>
    <mergeCell ref="B275:C275"/>
    <mergeCell ref="D275:E275"/>
    <mergeCell ref="F275:G275"/>
    <mergeCell ref="A277:G277"/>
    <mergeCell ref="A278:G278"/>
    <mergeCell ref="B282:C282"/>
    <mergeCell ref="D282:E282"/>
    <mergeCell ref="F282:G282"/>
    <mergeCell ref="B273:C273"/>
    <mergeCell ref="D273:E273"/>
    <mergeCell ref="F273:G273"/>
    <mergeCell ref="B274:C274"/>
    <mergeCell ref="D274:E274"/>
    <mergeCell ref="F274:G274"/>
    <mergeCell ref="B271:C271"/>
    <mergeCell ref="D271:E271"/>
    <mergeCell ref="F271:G271"/>
    <mergeCell ref="B272:C272"/>
    <mergeCell ref="D272:E272"/>
    <mergeCell ref="F272:G272"/>
    <mergeCell ref="B269:C269"/>
    <mergeCell ref="D269:E269"/>
    <mergeCell ref="F269:G269"/>
    <mergeCell ref="B270:C270"/>
    <mergeCell ref="D270:E270"/>
    <mergeCell ref="F270:G270"/>
    <mergeCell ref="B267:C267"/>
    <mergeCell ref="D267:E267"/>
    <mergeCell ref="F267:G267"/>
    <mergeCell ref="B268:C268"/>
    <mergeCell ref="D268:E268"/>
    <mergeCell ref="F268:G268"/>
    <mergeCell ref="B265:C265"/>
    <mergeCell ref="D265:E265"/>
    <mergeCell ref="F265:G265"/>
    <mergeCell ref="B266:C266"/>
    <mergeCell ref="D266:E266"/>
    <mergeCell ref="F266:G266"/>
    <mergeCell ref="A254:G254"/>
    <mergeCell ref="B263:C263"/>
    <mergeCell ref="D263:E263"/>
    <mergeCell ref="F263:G263"/>
    <mergeCell ref="B264:C264"/>
    <mergeCell ref="D264:E264"/>
    <mergeCell ref="F264:G264"/>
    <mergeCell ref="B251:C251"/>
    <mergeCell ref="D251:E251"/>
    <mergeCell ref="F251:G251"/>
    <mergeCell ref="B252:C252"/>
    <mergeCell ref="D252:E252"/>
    <mergeCell ref="F252:G252"/>
    <mergeCell ref="B256:C256"/>
    <mergeCell ref="D256:E256"/>
    <mergeCell ref="F256:G256"/>
    <mergeCell ref="B257:C257"/>
    <mergeCell ref="D257:E257"/>
    <mergeCell ref="F257:G257"/>
    <mergeCell ref="B258:C258"/>
    <mergeCell ref="D258:E258"/>
    <mergeCell ref="F258:G258"/>
    <mergeCell ref="B259:C259"/>
    <mergeCell ref="D259:E259"/>
    <mergeCell ref="B249:C249"/>
    <mergeCell ref="D249:E249"/>
    <mergeCell ref="F249:G249"/>
    <mergeCell ref="B250:C250"/>
    <mergeCell ref="D250:E250"/>
    <mergeCell ref="F250:G250"/>
    <mergeCell ref="B244:C244"/>
    <mergeCell ref="D244:E244"/>
    <mergeCell ref="F244:G244"/>
    <mergeCell ref="B245:C245"/>
    <mergeCell ref="D245:E245"/>
    <mergeCell ref="F245:G245"/>
    <mergeCell ref="B242:C242"/>
    <mergeCell ref="D242:E242"/>
    <mergeCell ref="F242:G242"/>
    <mergeCell ref="B243:C243"/>
    <mergeCell ref="D243:E243"/>
    <mergeCell ref="F243:G243"/>
    <mergeCell ref="B237:C237"/>
    <mergeCell ref="D237:E237"/>
    <mergeCell ref="F237:G237"/>
    <mergeCell ref="B238:C238"/>
    <mergeCell ref="D238:E238"/>
    <mergeCell ref="F238:G238"/>
    <mergeCell ref="F222:G222"/>
    <mergeCell ref="A231:G231"/>
    <mergeCell ref="B235:C235"/>
    <mergeCell ref="D235:E235"/>
    <mergeCell ref="F235:G235"/>
    <mergeCell ref="B236:C236"/>
    <mergeCell ref="D236:E236"/>
    <mergeCell ref="F236:G236"/>
    <mergeCell ref="B228:C228"/>
    <mergeCell ref="D228:E228"/>
    <mergeCell ref="F228:G228"/>
    <mergeCell ref="B229:C229"/>
    <mergeCell ref="D229:E229"/>
    <mergeCell ref="F229:G229"/>
    <mergeCell ref="B206:C206"/>
    <mergeCell ref="D206:E206"/>
    <mergeCell ref="F206:G206"/>
    <mergeCell ref="B207:C207"/>
    <mergeCell ref="D207:E207"/>
    <mergeCell ref="F207:G207"/>
    <mergeCell ref="B208:C208"/>
    <mergeCell ref="D208:E208"/>
    <mergeCell ref="B219:C219"/>
    <mergeCell ref="D219:E219"/>
    <mergeCell ref="F219:G219"/>
    <mergeCell ref="B214:C214"/>
    <mergeCell ref="D214:E214"/>
    <mergeCell ref="F214:G214"/>
    <mergeCell ref="B215:C215"/>
    <mergeCell ref="D215:E215"/>
    <mergeCell ref="F215:G215"/>
    <mergeCell ref="F208:G208"/>
    <mergeCell ref="B200:C200"/>
    <mergeCell ref="D200:E200"/>
    <mergeCell ref="F200:G200"/>
    <mergeCell ref="B201:C201"/>
    <mergeCell ref="D201:E201"/>
    <mergeCell ref="F201:G201"/>
    <mergeCell ref="B205:C205"/>
    <mergeCell ref="D205:E205"/>
    <mergeCell ref="F205:G205"/>
    <mergeCell ref="A190:G190"/>
    <mergeCell ref="B198:C198"/>
    <mergeCell ref="D198:E198"/>
    <mergeCell ref="F198:G198"/>
    <mergeCell ref="B199:C199"/>
    <mergeCell ref="D199:E199"/>
    <mergeCell ref="F199:G199"/>
    <mergeCell ref="D180:E180"/>
    <mergeCell ref="F180:G180"/>
    <mergeCell ref="D181:E181"/>
    <mergeCell ref="F181:G181"/>
    <mergeCell ref="D182:E182"/>
    <mergeCell ref="F182:G182"/>
    <mergeCell ref="B192:C192"/>
    <mergeCell ref="D192:E192"/>
    <mergeCell ref="F192:G192"/>
    <mergeCell ref="B193:C193"/>
    <mergeCell ref="D193:E193"/>
    <mergeCell ref="F193:G193"/>
    <mergeCell ref="B194:C194"/>
    <mergeCell ref="D194:E194"/>
    <mergeCell ref="F194:G194"/>
    <mergeCell ref="D186:E186"/>
    <mergeCell ref="F186:G186"/>
    <mergeCell ref="B175:C175"/>
    <mergeCell ref="D175:E175"/>
    <mergeCell ref="F175:G175"/>
    <mergeCell ref="B176:C176"/>
    <mergeCell ref="D176:E176"/>
    <mergeCell ref="F176:G176"/>
    <mergeCell ref="C168:D168"/>
    <mergeCell ref="F168:G168"/>
    <mergeCell ref="A170:G170"/>
    <mergeCell ref="B174:C174"/>
    <mergeCell ref="D174:E174"/>
    <mergeCell ref="F174:G174"/>
    <mergeCell ref="C165:D165"/>
    <mergeCell ref="F165:G165"/>
    <mergeCell ref="C166:D166"/>
    <mergeCell ref="F166:G166"/>
    <mergeCell ref="C167:D167"/>
    <mergeCell ref="F167:G167"/>
    <mergeCell ref="A155:G155"/>
    <mergeCell ref="C159:D159"/>
    <mergeCell ref="F159:G159"/>
    <mergeCell ref="C160:D160"/>
    <mergeCell ref="F160:G160"/>
    <mergeCell ref="C161:D161"/>
    <mergeCell ref="F161:G161"/>
    <mergeCell ref="A147:G147"/>
    <mergeCell ref="C151:D151"/>
    <mergeCell ref="F151:G151"/>
    <mergeCell ref="C152:D152"/>
    <mergeCell ref="F152:G152"/>
    <mergeCell ref="C153:D153"/>
    <mergeCell ref="F153:G153"/>
    <mergeCell ref="A144:B144"/>
    <mergeCell ref="D144:E144"/>
    <mergeCell ref="F144:G144"/>
    <mergeCell ref="A145:B145"/>
    <mergeCell ref="D145:E145"/>
    <mergeCell ref="F145:G145"/>
    <mergeCell ref="C136:E136"/>
    <mergeCell ref="F136:G136"/>
    <mergeCell ref="C137:E137"/>
    <mergeCell ref="F137:G137"/>
    <mergeCell ref="A139:G139"/>
    <mergeCell ref="A143:B143"/>
    <mergeCell ref="D143:E143"/>
    <mergeCell ref="F143:G143"/>
    <mergeCell ref="C128:D128"/>
    <mergeCell ref="F128:G128"/>
    <mergeCell ref="C129:D129"/>
    <mergeCell ref="F129:G129"/>
    <mergeCell ref="A131:G131"/>
    <mergeCell ref="C135:E135"/>
    <mergeCell ref="F135:G135"/>
    <mergeCell ref="B121:C121"/>
    <mergeCell ref="D121:E121"/>
    <mergeCell ref="F121:G121"/>
    <mergeCell ref="A123:G123"/>
    <mergeCell ref="C127:D127"/>
    <mergeCell ref="F127:G127"/>
    <mergeCell ref="D109:F109"/>
    <mergeCell ref="A115:G115"/>
    <mergeCell ref="B119:C119"/>
    <mergeCell ref="D119:E119"/>
    <mergeCell ref="F119:G119"/>
    <mergeCell ref="B120:C120"/>
    <mergeCell ref="D120:E120"/>
    <mergeCell ref="F120:G120"/>
    <mergeCell ref="B94:C94"/>
    <mergeCell ref="D94:E94"/>
    <mergeCell ref="F94:G94"/>
    <mergeCell ref="A102:G102"/>
    <mergeCell ref="A104:G104"/>
    <mergeCell ref="A108:A110"/>
    <mergeCell ref="B108:B110"/>
    <mergeCell ref="C108:F108"/>
    <mergeCell ref="G108:G110"/>
    <mergeCell ref="C109:C110"/>
    <mergeCell ref="A96:G96"/>
    <mergeCell ref="B98:C98"/>
    <mergeCell ref="B99:C99"/>
    <mergeCell ref="B100:C100"/>
    <mergeCell ref="B92:C92"/>
    <mergeCell ref="D92:E92"/>
    <mergeCell ref="F92:G92"/>
    <mergeCell ref="B93:C93"/>
    <mergeCell ref="D93:E93"/>
    <mergeCell ref="F93:G93"/>
    <mergeCell ref="A86:G86"/>
    <mergeCell ref="B90:C90"/>
    <mergeCell ref="D90:E90"/>
    <mergeCell ref="F90:G90"/>
    <mergeCell ref="B91:C91"/>
    <mergeCell ref="D91:E91"/>
    <mergeCell ref="F91:G91"/>
    <mergeCell ref="B83:C83"/>
    <mergeCell ref="D83:E83"/>
    <mergeCell ref="F83:G83"/>
    <mergeCell ref="B84:C84"/>
    <mergeCell ref="D84:E84"/>
    <mergeCell ref="F84:G84"/>
    <mergeCell ref="B78:C78"/>
    <mergeCell ref="D78:E78"/>
    <mergeCell ref="F78:G78"/>
    <mergeCell ref="B82:C82"/>
    <mergeCell ref="D82:E82"/>
    <mergeCell ref="F82:G82"/>
    <mergeCell ref="A72:G72"/>
    <mergeCell ref="B76:C76"/>
    <mergeCell ref="D76:E76"/>
    <mergeCell ref="F76:G76"/>
    <mergeCell ref="B77:C77"/>
    <mergeCell ref="D77:E77"/>
    <mergeCell ref="F77:G77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A42:G42"/>
    <mergeCell ref="B46:C46"/>
    <mergeCell ref="D46:E46"/>
    <mergeCell ref="F46:G46"/>
    <mergeCell ref="B47:C47"/>
    <mergeCell ref="D47:E47"/>
    <mergeCell ref="F47:G47"/>
    <mergeCell ref="A34:G34"/>
    <mergeCell ref="A38:C38"/>
    <mergeCell ref="D38:G38"/>
    <mergeCell ref="A39:C39"/>
    <mergeCell ref="D39:G39"/>
    <mergeCell ref="A40:C40"/>
    <mergeCell ref="D40:G40"/>
    <mergeCell ref="B31:C31"/>
    <mergeCell ref="D31:E31"/>
    <mergeCell ref="F31:G31"/>
    <mergeCell ref="B32:C32"/>
    <mergeCell ref="D32:E32"/>
    <mergeCell ref="F32:G32"/>
    <mergeCell ref="B26:C26"/>
    <mergeCell ref="D26:E26"/>
    <mergeCell ref="F26:G26"/>
    <mergeCell ref="B30:C30"/>
    <mergeCell ref="D30:E30"/>
    <mergeCell ref="F30:G30"/>
    <mergeCell ref="B24:C24"/>
    <mergeCell ref="D24:E24"/>
    <mergeCell ref="F24:G24"/>
    <mergeCell ref="B25:C25"/>
    <mergeCell ref="D25:E25"/>
    <mergeCell ref="F25:G25"/>
    <mergeCell ref="B19:C19"/>
    <mergeCell ref="D19:E19"/>
    <mergeCell ref="F19:G19"/>
    <mergeCell ref="B20:C20"/>
    <mergeCell ref="D20:E20"/>
    <mergeCell ref="F20:G20"/>
    <mergeCell ref="A14:G14"/>
    <mergeCell ref="B18:C18"/>
    <mergeCell ref="D18:E18"/>
    <mergeCell ref="F18:G18"/>
    <mergeCell ref="B10:C10"/>
    <mergeCell ref="D10:E10"/>
    <mergeCell ref="F10:G10"/>
    <mergeCell ref="B11:C11"/>
    <mergeCell ref="D11:E11"/>
    <mergeCell ref="F11:G11"/>
    <mergeCell ref="E1:G1"/>
    <mergeCell ref="A2:G2"/>
    <mergeCell ref="A4:G4"/>
    <mergeCell ref="A5:G5"/>
    <mergeCell ref="B9:C9"/>
    <mergeCell ref="D9:E9"/>
    <mergeCell ref="F9:G9"/>
    <mergeCell ref="B12:C12"/>
    <mergeCell ref="D12:E12"/>
    <mergeCell ref="F12:G12"/>
    <mergeCell ref="B317:C317"/>
    <mergeCell ref="D317:E317"/>
    <mergeCell ref="F317:G317"/>
    <mergeCell ref="A209:G209"/>
    <mergeCell ref="B212:C212"/>
    <mergeCell ref="D212:E212"/>
    <mergeCell ref="F212:G212"/>
    <mergeCell ref="B213:C213"/>
    <mergeCell ref="D213:E213"/>
    <mergeCell ref="F213:G213"/>
    <mergeCell ref="B220:C220"/>
    <mergeCell ref="D220:E220"/>
    <mergeCell ref="F220:G220"/>
    <mergeCell ref="B226:C226"/>
    <mergeCell ref="D226:E226"/>
    <mergeCell ref="F226:G226"/>
    <mergeCell ref="B227:C227"/>
    <mergeCell ref="D227:E227"/>
    <mergeCell ref="F227:G227"/>
    <mergeCell ref="B221:C221"/>
    <mergeCell ref="D221:E221"/>
    <mergeCell ref="F221:G221"/>
    <mergeCell ref="B222:C222"/>
    <mergeCell ref="D222:E222"/>
    <mergeCell ref="B439:C439"/>
    <mergeCell ref="D439:E439"/>
    <mergeCell ref="F439:G439"/>
    <mergeCell ref="B436:C436"/>
    <mergeCell ref="D436:E436"/>
    <mergeCell ref="F436:G436"/>
    <mergeCell ref="B437:C437"/>
    <mergeCell ref="D437:E437"/>
    <mergeCell ref="F437:G437"/>
    <mergeCell ref="B438:C438"/>
    <mergeCell ref="D438:E438"/>
    <mergeCell ref="F438:G438"/>
  </mergeCells>
  <pageMargins left="1.3779527559055118" right="0.39370078740157483" top="0.98425196850393704" bottom="0.78740157480314965" header="0.31496062992125984" footer="0.31496062992125984"/>
  <pageSetup paperSize="9" scale="60" orientation="portrait" r:id="rId1"/>
  <rowBreaks count="10" manualBreakCount="10">
    <brk id="40" max="6" man="1"/>
    <brk id="79" max="16383" man="1"/>
    <brk id="122" max="16383" man="1"/>
    <brk id="154" max="16383" man="1"/>
    <brk id="188" max="16383" man="1"/>
    <brk id="227" max="16383" man="1"/>
    <brk id="276" max="16383" man="1"/>
    <brk id="318" max="16383" man="1"/>
    <brk id="364" max="16383" man="1"/>
    <brk id="421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87"/>
  <sheetViews>
    <sheetView zoomScaleNormal="100" workbookViewId="0">
      <selection activeCell="I487" sqref="I487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7" width="16.44140625" style="7" customWidth="1"/>
    <col min="8" max="9" width="8.88671875" style="7" customWidth="1"/>
    <col min="10" max="16384" width="8.88671875" style="7"/>
  </cols>
  <sheetData>
    <row r="1" spans="1:7" ht="18" x14ac:dyDescent="0.3">
      <c r="A1" s="6"/>
      <c r="E1" s="401"/>
      <c r="F1" s="401"/>
      <c r="G1" s="401"/>
    </row>
    <row r="2" spans="1:7" ht="40.049999999999997" customHeight="1" x14ac:dyDescent="0.3">
      <c r="A2" s="402" t="s">
        <v>360</v>
      </c>
      <c r="B2" s="402"/>
      <c r="C2" s="402"/>
      <c r="D2" s="402"/>
      <c r="E2" s="402"/>
      <c r="F2" s="402"/>
      <c r="G2" s="402"/>
    </row>
    <row r="3" spans="1:7" ht="17.55" x14ac:dyDescent="0.3">
      <c r="A3" s="152"/>
      <c r="B3" s="152"/>
      <c r="C3" s="152"/>
      <c r="D3" s="152"/>
      <c r="E3" s="152"/>
      <c r="F3" s="152"/>
      <c r="G3" s="152"/>
    </row>
    <row r="4" spans="1:7" ht="35.549999999999997" customHeight="1" x14ac:dyDescent="0.3">
      <c r="A4" s="402" t="s">
        <v>361</v>
      </c>
      <c r="B4" s="402"/>
      <c r="C4" s="402"/>
      <c r="D4" s="402"/>
      <c r="E4" s="402"/>
      <c r="F4" s="402"/>
      <c r="G4" s="402"/>
    </row>
    <row r="5" spans="1:7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7" ht="17.55" x14ac:dyDescent="0.3">
      <c r="A6" s="143"/>
    </row>
    <row r="7" spans="1:7" ht="18" x14ac:dyDescent="0.35">
      <c r="A7" s="9" t="s">
        <v>250</v>
      </c>
      <c r="B7" s="10">
        <v>120</v>
      </c>
    </row>
    <row r="8" spans="1:7" ht="15" x14ac:dyDescent="0.3">
      <c r="A8" s="11"/>
    </row>
    <row r="9" spans="1:7" ht="79.8" customHeight="1" x14ac:dyDescent="0.3">
      <c r="A9" s="145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</row>
    <row r="10" spans="1:7" ht="18" x14ac:dyDescent="0.3">
      <c r="A10" s="145">
        <v>1</v>
      </c>
      <c r="B10" s="395">
        <v>2</v>
      </c>
      <c r="C10" s="395"/>
      <c r="D10" s="395">
        <v>3</v>
      </c>
      <c r="E10" s="395"/>
      <c r="F10" s="395">
        <v>4</v>
      </c>
      <c r="G10" s="395"/>
    </row>
    <row r="11" spans="1:7" ht="36" x14ac:dyDescent="0.3">
      <c r="A11" s="13" t="s">
        <v>167</v>
      </c>
      <c r="B11" s="395"/>
      <c r="C11" s="395"/>
      <c r="D11" s="395"/>
      <c r="E11" s="395"/>
      <c r="F11" s="398">
        <f>B11*D11</f>
        <v>0</v>
      </c>
      <c r="G11" s="398"/>
    </row>
    <row r="12" spans="1:7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7" ht="17.399999999999999" x14ac:dyDescent="0.3">
      <c r="A13" s="143"/>
    </row>
    <row r="14" spans="1:7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7" ht="17.399999999999999" x14ac:dyDescent="0.3">
      <c r="A15" s="152"/>
      <c r="B15" s="152"/>
      <c r="C15" s="152"/>
      <c r="D15" s="152"/>
      <c r="E15" s="152"/>
      <c r="F15" s="152"/>
      <c r="G15" s="152"/>
    </row>
    <row r="16" spans="1:7" ht="18" x14ac:dyDescent="0.35">
      <c r="A16" s="9" t="s">
        <v>250</v>
      </c>
      <c r="B16" s="10">
        <v>130</v>
      </c>
    </row>
    <row r="17" spans="1:7" ht="15" x14ac:dyDescent="0.3">
      <c r="A17" s="11"/>
    </row>
    <row r="18" spans="1:7" ht="55.95" customHeight="1" x14ac:dyDescent="0.3">
      <c r="A18" s="145" t="s">
        <v>84</v>
      </c>
      <c r="B18" s="395" t="s">
        <v>170</v>
      </c>
      <c r="C18" s="395"/>
      <c r="D18" s="395" t="s">
        <v>171</v>
      </c>
      <c r="E18" s="395"/>
      <c r="F18" s="395" t="s">
        <v>262</v>
      </c>
      <c r="G18" s="395"/>
    </row>
    <row r="19" spans="1:7" ht="18" x14ac:dyDescent="0.3">
      <c r="A19" s="145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7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v>4875751.95</v>
      </c>
      <c r="G20" s="398"/>
    </row>
    <row r="21" spans="1:7" ht="17.399999999999999" x14ac:dyDescent="0.3">
      <c r="A21" s="143"/>
    </row>
    <row r="22" spans="1:7" ht="18" x14ac:dyDescent="0.35">
      <c r="A22" s="9" t="s">
        <v>250</v>
      </c>
      <c r="B22" s="10">
        <v>130</v>
      </c>
    </row>
    <row r="23" spans="1:7" ht="15" x14ac:dyDescent="0.3">
      <c r="A23" s="11"/>
    </row>
    <row r="24" spans="1:7" ht="41.4" customHeight="1" x14ac:dyDescent="0.3">
      <c r="A24" s="145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7" ht="18" x14ac:dyDescent="0.3">
      <c r="A25" s="145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7" ht="72" x14ac:dyDescent="0.3">
      <c r="A26" s="13" t="s">
        <v>162</v>
      </c>
      <c r="B26" s="395"/>
      <c r="C26" s="395"/>
      <c r="D26" s="395"/>
      <c r="E26" s="395"/>
      <c r="F26" s="398">
        <f>B26*D26</f>
        <v>0</v>
      </c>
      <c r="G26" s="398"/>
    </row>
    <row r="27" spans="1:7" ht="17.399999999999999" x14ac:dyDescent="0.3">
      <c r="A27" s="143"/>
    </row>
    <row r="28" spans="1:7" ht="18" x14ac:dyDescent="0.35">
      <c r="A28" s="9" t="s">
        <v>250</v>
      </c>
      <c r="B28" s="10">
        <v>150</v>
      </c>
    </row>
    <row r="29" spans="1:7" ht="15" x14ac:dyDescent="0.3">
      <c r="A29" s="11"/>
    </row>
    <row r="30" spans="1:7" ht="42.6" customHeight="1" x14ac:dyDescent="0.3">
      <c r="A30" s="145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7" ht="18" x14ac:dyDescent="0.3">
      <c r="A31" s="145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7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v>0</v>
      </c>
      <c r="G32" s="398"/>
    </row>
    <row r="33" spans="1:7" ht="17.399999999999999" x14ac:dyDescent="0.3">
      <c r="A33" s="143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143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v>0</v>
      </c>
      <c r="E40" s="407"/>
      <c r="F40" s="407"/>
      <c r="G40" s="400"/>
    </row>
    <row r="41" spans="1:7" ht="17.399999999999999" x14ac:dyDescent="0.3">
      <c r="A41" s="143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152"/>
      <c r="B43" s="152"/>
      <c r="C43" s="152"/>
      <c r="D43" s="152"/>
      <c r="E43" s="152"/>
      <c r="F43" s="152"/>
      <c r="G43" s="152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145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145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v>0</v>
      </c>
      <c r="G48" s="398"/>
    </row>
    <row r="49" spans="1:7" ht="17.399999999999999" x14ac:dyDescent="0.3">
      <c r="A49" s="143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143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145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145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v>0</v>
      </c>
      <c r="G56" s="398"/>
    </row>
    <row r="57" spans="1:7" ht="17.399999999999999" x14ac:dyDescent="0.3">
      <c r="A57" s="143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143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145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145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v>0</v>
      </c>
      <c r="G64" s="398"/>
    </row>
    <row r="65" spans="1:7" ht="17.399999999999999" x14ac:dyDescent="0.3">
      <c r="A65" s="143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145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145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v>0</v>
      </c>
      <c r="G70" s="398"/>
    </row>
    <row r="71" spans="1:7" ht="18" x14ac:dyDescent="0.3">
      <c r="A71" s="15"/>
      <c r="B71" s="19"/>
      <c r="C71" s="19"/>
      <c r="D71" s="19"/>
      <c r="E71" s="19"/>
      <c r="F71" s="19"/>
      <c r="G71" s="19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38.4" customHeight="1" x14ac:dyDescent="0.3">
      <c r="A76" s="145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145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398">
        <v>0</v>
      </c>
      <c r="G78" s="398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42" customHeight="1" x14ac:dyDescent="0.3">
      <c r="A82" s="145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145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398">
        <f>'платные на 2024 год '!D24</f>
        <v>0</v>
      </c>
      <c r="G84" s="398"/>
    </row>
    <row r="85" spans="1:7" ht="18" x14ac:dyDescent="0.3">
      <c r="A85" s="15"/>
      <c r="B85" s="19"/>
      <c r="C85" s="19"/>
      <c r="D85" s="19"/>
      <c r="E85" s="19"/>
      <c r="F85" s="19"/>
      <c r="G85" s="19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39" customHeight="1" x14ac:dyDescent="0.3">
      <c r="A90" s="145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45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3" t="s">
        <v>190</v>
      </c>
      <c r="B92" s="395" t="s">
        <v>115</v>
      </c>
      <c r="C92" s="395"/>
      <c r="D92" s="395" t="s">
        <v>115</v>
      </c>
      <c r="E92" s="395"/>
      <c r="F92" s="398">
        <f>'гос.зад на 2024 год '!E111</f>
        <v>0</v>
      </c>
      <c r="G92" s="395"/>
    </row>
    <row r="93" spans="1:7" ht="54" x14ac:dyDescent="0.3">
      <c r="A93" s="13" t="s">
        <v>191</v>
      </c>
      <c r="B93" s="395" t="s">
        <v>115</v>
      </c>
      <c r="C93" s="395"/>
      <c r="D93" s="395" t="s">
        <v>115</v>
      </c>
      <c r="E93" s="395"/>
      <c r="F93" s="398">
        <f>'гос.зад на 2024 год '!E112</f>
        <v>0</v>
      </c>
      <c r="G93" s="395"/>
    </row>
    <row r="94" spans="1:7" ht="54" x14ac:dyDescent="0.3">
      <c r="A94" s="13" t="s">
        <v>192</v>
      </c>
      <c r="B94" s="395" t="s">
        <v>115</v>
      </c>
      <c r="C94" s="395"/>
      <c r="D94" s="395" t="s">
        <v>115</v>
      </c>
      <c r="E94" s="395"/>
      <c r="F94" s="398">
        <f>'гос.зад на 2024 год '!E113</f>
        <v>0</v>
      </c>
      <c r="G94" s="395"/>
    </row>
    <row r="95" spans="1:7" ht="18" x14ac:dyDescent="0.3">
      <c r="A95" s="15"/>
      <c r="B95" s="19"/>
      <c r="C95" s="19"/>
      <c r="D95" s="19"/>
      <c r="E95" s="19"/>
      <c r="F95" s="86"/>
      <c r="G95" s="19"/>
    </row>
    <row r="96" spans="1:7" ht="17.399999999999999" customHeight="1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09" t="s">
        <v>84</v>
      </c>
      <c r="B98" s="395" t="s">
        <v>163</v>
      </c>
      <c r="C98" s="395"/>
    </row>
    <row r="99" spans="1:7" ht="18" x14ac:dyDescent="0.3">
      <c r="A99" s="209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19"/>
      <c r="G101" s="19"/>
    </row>
    <row r="102" spans="1:7" ht="48.6" customHeight="1" x14ac:dyDescent="0.3">
      <c r="A102" s="402" t="s">
        <v>372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395" t="s">
        <v>74</v>
      </c>
      <c r="B108" s="395" t="s">
        <v>75</v>
      </c>
      <c r="C108" s="395" t="s">
        <v>76</v>
      </c>
      <c r="D108" s="395"/>
      <c r="E108" s="395"/>
      <c r="F108" s="395"/>
      <c r="G108" s="395" t="s">
        <v>77</v>
      </c>
    </row>
    <row r="109" spans="1:7" ht="18" x14ac:dyDescent="0.3">
      <c r="A109" s="395"/>
      <c r="B109" s="395"/>
      <c r="C109" s="395" t="s">
        <v>78</v>
      </c>
      <c r="D109" s="395" t="s">
        <v>6</v>
      </c>
      <c r="E109" s="395"/>
      <c r="F109" s="395"/>
      <c r="G109" s="395"/>
    </row>
    <row r="110" spans="1:7" ht="72" x14ac:dyDescent="0.3">
      <c r="A110" s="395"/>
      <c r="B110" s="395"/>
      <c r="C110" s="395"/>
      <c r="D110" s="12" t="s">
        <v>79</v>
      </c>
      <c r="E110" s="12" t="s">
        <v>80</v>
      </c>
      <c r="F110" s="12" t="s">
        <v>81</v>
      </c>
      <c r="G110" s="395"/>
    </row>
    <row r="111" spans="1:7" ht="18" x14ac:dyDescent="0.3">
      <c r="A111" s="292">
        <v>1</v>
      </c>
      <c r="B111" s="292">
        <v>2</v>
      </c>
      <c r="C111" s="292">
        <v>3</v>
      </c>
      <c r="D111" s="292">
        <v>4</v>
      </c>
      <c r="E111" s="292">
        <v>4</v>
      </c>
      <c r="F111" s="292">
        <v>5</v>
      </c>
      <c r="G111" s="292">
        <v>7</v>
      </c>
    </row>
    <row r="112" spans="1:7" ht="18" x14ac:dyDescent="0.3">
      <c r="A112" s="362" t="s">
        <v>269</v>
      </c>
      <c r="B112" s="362">
        <v>1</v>
      </c>
      <c r="C112" s="365">
        <f t="shared" ref="C112:C117" si="0">D112+E112+F112</f>
        <v>36315.18</v>
      </c>
      <c r="D112" s="365">
        <v>17436</v>
      </c>
      <c r="E112" s="365">
        <v>0</v>
      </c>
      <c r="F112" s="365">
        <v>18879.18</v>
      </c>
      <c r="G112" s="362">
        <f>C112*12</f>
        <v>435782.16000000003</v>
      </c>
    </row>
    <row r="113" spans="1:7" ht="36" x14ac:dyDescent="0.3">
      <c r="A113" s="362" t="s">
        <v>270</v>
      </c>
      <c r="B113" s="362">
        <v>1</v>
      </c>
      <c r="C113" s="365">
        <f t="shared" si="0"/>
        <v>33643.089999999997</v>
      </c>
      <c r="D113" s="365">
        <v>15692.4</v>
      </c>
      <c r="E113" s="365">
        <v>550</v>
      </c>
      <c r="F113" s="365">
        <v>17400.689999999999</v>
      </c>
      <c r="G113" s="362">
        <f>C113*12</f>
        <v>403717.07999999996</v>
      </c>
    </row>
    <row r="114" spans="1:7" ht="54" x14ac:dyDescent="0.3">
      <c r="A114" s="362" t="s">
        <v>271</v>
      </c>
      <c r="B114" s="362">
        <v>1</v>
      </c>
      <c r="C114" s="365">
        <f t="shared" si="0"/>
        <v>43031.73</v>
      </c>
      <c r="D114" s="365">
        <v>15692.4</v>
      </c>
      <c r="E114" s="365">
        <v>550</v>
      </c>
      <c r="F114" s="362">
        <v>26789.33</v>
      </c>
      <c r="G114" s="362">
        <f>C114*12</f>
        <v>516380.76</v>
      </c>
    </row>
    <row r="115" spans="1:7" ht="54" x14ac:dyDescent="0.3">
      <c r="A115" s="362" t="s">
        <v>272</v>
      </c>
      <c r="B115" s="362">
        <v>2</v>
      </c>
      <c r="C115" s="365">
        <f t="shared" si="0"/>
        <v>33011.78</v>
      </c>
      <c r="D115" s="365">
        <v>14064</v>
      </c>
      <c r="E115" s="365">
        <v>2178</v>
      </c>
      <c r="F115" s="362">
        <v>16769.78</v>
      </c>
      <c r="G115" s="365">
        <f>C115*12*2</f>
        <v>792282.72</v>
      </c>
    </row>
    <row r="116" spans="1:7" ht="18" x14ac:dyDescent="0.3">
      <c r="A116" s="362" t="s">
        <v>273</v>
      </c>
      <c r="B116" s="362">
        <v>3</v>
      </c>
      <c r="C116" s="365">
        <f t="shared" si="0"/>
        <v>18920.349999999999</v>
      </c>
      <c r="D116" s="365">
        <v>12924</v>
      </c>
      <c r="E116" s="365">
        <v>3318</v>
      </c>
      <c r="F116" s="365">
        <v>2678.35</v>
      </c>
      <c r="G116" s="365">
        <f>C116*12*3</f>
        <v>681132.6</v>
      </c>
    </row>
    <row r="117" spans="1:7" ht="54" x14ac:dyDescent="0.3">
      <c r="A117" s="362" t="s">
        <v>274</v>
      </c>
      <c r="B117" s="362">
        <v>1</v>
      </c>
      <c r="C117" s="154">
        <f t="shared" si="0"/>
        <v>16751.303</v>
      </c>
      <c r="D117" s="365">
        <v>11100</v>
      </c>
      <c r="E117" s="291">
        <v>5651.3029999999999</v>
      </c>
      <c r="F117" s="362">
        <v>0</v>
      </c>
      <c r="G117" s="365">
        <f>C117*12</f>
        <v>201015.636</v>
      </c>
    </row>
    <row r="118" spans="1:7" ht="18" x14ac:dyDescent="0.3">
      <c r="A118" s="362" t="s">
        <v>144</v>
      </c>
      <c r="B118" s="362">
        <v>9</v>
      </c>
      <c r="C118" s="141">
        <f>G118/12/9</f>
        <v>28058.434777777773</v>
      </c>
      <c r="D118" s="364">
        <v>86908.800000000003</v>
      </c>
      <c r="E118" s="364">
        <v>11708</v>
      </c>
      <c r="F118" s="364">
        <v>89330.85</v>
      </c>
      <c r="G118" s="364">
        <f>G112+G113+G114+G115+G116+G117</f>
        <v>3030310.9559999998</v>
      </c>
    </row>
    <row r="119" spans="1:7" ht="17.399999999999999" x14ac:dyDescent="0.3">
      <c r="A119" s="8"/>
    </row>
    <row r="120" spans="1:7" ht="17.399999999999999" x14ac:dyDescent="0.3">
      <c r="A120" s="408" t="s">
        <v>178</v>
      </c>
      <c r="B120" s="408"/>
      <c r="C120" s="408"/>
      <c r="D120" s="408"/>
      <c r="E120" s="408"/>
      <c r="F120" s="408"/>
      <c r="G120" s="408"/>
    </row>
    <row r="121" spans="1:7" ht="17.399999999999999" x14ac:dyDescent="0.3">
      <c r="A121" s="146"/>
      <c r="B121" s="146"/>
      <c r="C121" s="146"/>
      <c r="D121" s="146"/>
      <c r="E121" s="146"/>
      <c r="F121" s="146"/>
      <c r="G121" s="146"/>
    </row>
    <row r="122" spans="1:7" ht="18" x14ac:dyDescent="0.35">
      <c r="A122" s="9" t="s">
        <v>143</v>
      </c>
      <c r="B122" s="10" t="s">
        <v>299</v>
      </c>
    </row>
    <row r="123" spans="1:7" ht="15" x14ac:dyDescent="0.3">
      <c r="A123" s="11"/>
    </row>
    <row r="124" spans="1:7" ht="72" customHeight="1" x14ac:dyDescent="0.3">
      <c r="A124" s="292" t="s">
        <v>82</v>
      </c>
      <c r="B124" s="395" t="s">
        <v>239</v>
      </c>
      <c r="C124" s="395"/>
      <c r="D124" s="395" t="s">
        <v>182</v>
      </c>
      <c r="E124" s="395"/>
      <c r="F124" s="395" t="s">
        <v>83</v>
      </c>
      <c r="G124" s="395"/>
    </row>
    <row r="125" spans="1:7" ht="18" x14ac:dyDescent="0.3">
      <c r="A125" s="292">
        <v>1</v>
      </c>
      <c r="B125" s="395">
        <v>2</v>
      </c>
      <c r="C125" s="395"/>
      <c r="D125" s="395">
        <v>3</v>
      </c>
      <c r="E125" s="395"/>
      <c r="F125" s="395">
        <v>4</v>
      </c>
      <c r="G125" s="395"/>
    </row>
    <row r="126" spans="1:7" ht="18" x14ac:dyDescent="0.3">
      <c r="A126" s="364">
        <f>B118</f>
        <v>9</v>
      </c>
      <c r="B126" s="399">
        <v>3943954.79</v>
      </c>
      <c r="C126" s="400"/>
      <c r="D126" s="399">
        <f>G118</f>
        <v>3030310.9559999998</v>
      </c>
      <c r="E126" s="400"/>
      <c r="F126" s="399">
        <v>913643.83</v>
      </c>
      <c r="G126" s="400"/>
    </row>
    <row r="127" spans="1:7" ht="17.399999999999999" x14ac:dyDescent="0.3">
      <c r="A127" s="8"/>
    </row>
    <row r="128" spans="1:7" ht="51" customHeight="1" x14ac:dyDescent="0.3">
      <c r="A128" s="409" t="s">
        <v>199</v>
      </c>
      <c r="B128" s="409"/>
      <c r="C128" s="409"/>
      <c r="D128" s="409"/>
      <c r="E128" s="409"/>
      <c r="F128" s="409"/>
      <c r="G128" s="409"/>
    </row>
    <row r="129" spans="1:7" ht="18" x14ac:dyDescent="0.3">
      <c r="A129" s="9"/>
    </row>
    <row r="130" spans="1:7" ht="18" x14ac:dyDescent="0.35">
      <c r="A130" s="9" t="s">
        <v>145</v>
      </c>
      <c r="B130" s="10">
        <v>112</v>
      </c>
    </row>
    <row r="131" spans="1:7" ht="15" x14ac:dyDescent="0.3">
      <c r="A131" s="11"/>
    </row>
    <row r="132" spans="1:7" ht="77.400000000000006" customHeight="1" x14ac:dyDescent="0.3">
      <c r="A132" s="145" t="s">
        <v>84</v>
      </c>
      <c r="B132" s="145" t="s">
        <v>85</v>
      </c>
      <c r="C132" s="395" t="s">
        <v>86</v>
      </c>
      <c r="D132" s="395"/>
      <c r="E132" s="145" t="s">
        <v>87</v>
      </c>
      <c r="F132" s="395" t="s">
        <v>88</v>
      </c>
      <c r="G132" s="395"/>
    </row>
    <row r="133" spans="1:7" ht="18" x14ac:dyDescent="0.3">
      <c r="A133" s="145">
        <v>1</v>
      </c>
      <c r="B133" s="145">
        <v>2</v>
      </c>
      <c r="C133" s="395">
        <v>3</v>
      </c>
      <c r="D133" s="395"/>
      <c r="E133" s="145">
        <v>4</v>
      </c>
      <c r="F133" s="395">
        <v>5</v>
      </c>
      <c r="G133" s="395"/>
    </row>
    <row r="134" spans="1:7" ht="18" x14ac:dyDescent="0.3">
      <c r="A134" s="13" t="s">
        <v>89</v>
      </c>
      <c r="B134" s="363">
        <v>5</v>
      </c>
      <c r="C134" s="396">
        <v>698.76480000000004</v>
      </c>
      <c r="D134" s="397"/>
      <c r="E134" s="14">
        <v>5</v>
      </c>
      <c r="F134" s="399">
        <f>B134*C134*E134</f>
        <v>17469.12</v>
      </c>
      <c r="G134" s="400"/>
    </row>
    <row r="135" spans="1:7" ht="17.399999999999999" x14ac:dyDescent="0.3">
      <c r="A135" s="8"/>
    </row>
    <row r="136" spans="1:7" ht="33" customHeight="1" x14ac:dyDescent="0.3">
      <c r="A136" s="409" t="s">
        <v>222</v>
      </c>
      <c r="B136" s="409"/>
      <c r="C136" s="409"/>
      <c r="D136" s="409"/>
      <c r="E136" s="409"/>
      <c r="F136" s="409"/>
      <c r="G136" s="409"/>
    </row>
    <row r="137" spans="1:7" ht="18" x14ac:dyDescent="0.3">
      <c r="A137" s="9"/>
    </row>
    <row r="138" spans="1:7" ht="18" x14ac:dyDescent="0.35">
      <c r="A138" s="9" t="s">
        <v>145</v>
      </c>
      <c r="B138" s="10">
        <v>112</v>
      </c>
    </row>
    <row r="139" spans="1:7" ht="15" x14ac:dyDescent="0.3">
      <c r="A139" s="11"/>
    </row>
    <row r="140" spans="1:7" ht="36" x14ac:dyDescent="0.3">
      <c r="A140" s="145" t="s">
        <v>84</v>
      </c>
      <c r="B140" s="145" t="s">
        <v>223</v>
      </c>
      <c r="C140" s="396" t="s">
        <v>224</v>
      </c>
      <c r="D140" s="403"/>
      <c r="E140" s="397"/>
      <c r="F140" s="395" t="s">
        <v>92</v>
      </c>
      <c r="G140" s="395"/>
    </row>
    <row r="141" spans="1:7" ht="18" x14ac:dyDescent="0.3">
      <c r="A141" s="145">
        <v>1</v>
      </c>
      <c r="B141" s="145">
        <v>2</v>
      </c>
      <c r="C141" s="396">
        <v>3</v>
      </c>
      <c r="D141" s="403"/>
      <c r="E141" s="397"/>
      <c r="F141" s="395">
        <v>4</v>
      </c>
      <c r="G141" s="395"/>
    </row>
    <row r="142" spans="1:7" ht="18" x14ac:dyDescent="0.3">
      <c r="A142" s="13"/>
      <c r="B142" s="150"/>
      <c r="C142" s="396"/>
      <c r="D142" s="403"/>
      <c r="E142" s="397"/>
      <c r="F142" s="398">
        <f>B142*C142</f>
        <v>0</v>
      </c>
      <c r="G142" s="398"/>
    </row>
    <row r="143" spans="1:7" ht="18" x14ac:dyDescent="0.3">
      <c r="A143" s="15"/>
      <c r="B143" s="16"/>
      <c r="C143" s="19"/>
      <c r="D143" s="19"/>
      <c r="E143" s="20"/>
      <c r="F143" s="19"/>
      <c r="G143" s="19"/>
    </row>
    <row r="144" spans="1:7" ht="38.4" customHeight="1" x14ac:dyDescent="0.3">
      <c r="A144" s="409" t="s">
        <v>200</v>
      </c>
      <c r="B144" s="409"/>
      <c r="C144" s="409"/>
      <c r="D144" s="409"/>
      <c r="E144" s="409"/>
      <c r="F144" s="409"/>
      <c r="G144" s="409"/>
    </row>
    <row r="145" spans="1:7" ht="18" x14ac:dyDescent="0.3">
      <c r="A145" s="9"/>
    </row>
    <row r="146" spans="1:7" ht="18" x14ac:dyDescent="0.35">
      <c r="A146" s="9" t="s">
        <v>143</v>
      </c>
      <c r="B146" s="10">
        <v>112</v>
      </c>
    </row>
    <row r="147" spans="1:7" ht="15" x14ac:dyDescent="0.3">
      <c r="A147" s="11"/>
    </row>
    <row r="148" spans="1:7" ht="72" x14ac:dyDescent="0.3">
      <c r="A148" s="395" t="s">
        <v>84</v>
      </c>
      <c r="B148" s="395"/>
      <c r="C148" s="145" t="s">
        <v>90</v>
      </c>
      <c r="D148" s="395" t="s">
        <v>91</v>
      </c>
      <c r="E148" s="395"/>
      <c r="F148" s="395" t="s">
        <v>92</v>
      </c>
      <c r="G148" s="395"/>
    </row>
    <row r="149" spans="1:7" ht="18" x14ac:dyDescent="0.3">
      <c r="A149" s="396">
        <v>1</v>
      </c>
      <c r="B149" s="397"/>
      <c r="C149" s="145">
        <v>2</v>
      </c>
      <c r="D149" s="396">
        <v>3</v>
      </c>
      <c r="E149" s="397"/>
      <c r="F149" s="396">
        <v>4</v>
      </c>
      <c r="G149" s="397"/>
    </row>
    <row r="150" spans="1:7" ht="18" x14ac:dyDescent="0.3">
      <c r="A150" s="396"/>
      <c r="B150" s="397"/>
      <c r="C150" s="145"/>
      <c r="D150" s="396"/>
      <c r="E150" s="397"/>
      <c r="F150" s="399">
        <f>C150*D150</f>
        <v>0</v>
      </c>
      <c r="G150" s="400"/>
    </row>
    <row r="151" spans="1:7" ht="17.399999999999999" x14ac:dyDescent="0.3">
      <c r="A151" s="8"/>
    </row>
    <row r="152" spans="1:7" ht="36.6" customHeight="1" x14ac:dyDescent="0.3">
      <c r="A152" s="409" t="s">
        <v>201</v>
      </c>
      <c r="B152" s="409"/>
      <c r="C152" s="409"/>
      <c r="D152" s="409"/>
      <c r="E152" s="409"/>
      <c r="F152" s="409"/>
      <c r="G152" s="409"/>
    </row>
    <row r="153" spans="1:7" ht="17.399999999999999" x14ac:dyDescent="0.3">
      <c r="A153" s="144"/>
      <c r="B153" s="144"/>
      <c r="C153" s="144"/>
      <c r="D153" s="144"/>
      <c r="E153" s="144"/>
      <c r="F153" s="144"/>
      <c r="G153" s="144"/>
    </row>
    <row r="154" spans="1:7" ht="18" x14ac:dyDescent="0.35">
      <c r="A154" s="9" t="s">
        <v>145</v>
      </c>
      <c r="B154" s="10">
        <v>112</v>
      </c>
    </row>
    <row r="155" spans="1:7" ht="15" x14ac:dyDescent="0.3">
      <c r="A155" s="11"/>
    </row>
    <row r="156" spans="1:7" ht="70.2" customHeight="1" x14ac:dyDescent="0.3">
      <c r="A156" s="145" t="s">
        <v>84</v>
      </c>
      <c r="B156" s="145" t="s">
        <v>85</v>
      </c>
      <c r="C156" s="395" t="s">
        <v>86</v>
      </c>
      <c r="D156" s="395"/>
      <c r="E156" s="145" t="s">
        <v>87</v>
      </c>
      <c r="F156" s="395" t="s">
        <v>88</v>
      </c>
      <c r="G156" s="395"/>
    </row>
    <row r="157" spans="1:7" ht="18" x14ac:dyDescent="0.3">
      <c r="A157" s="145">
        <v>1</v>
      </c>
      <c r="B157" s="145">
        <v>2</v>
      </c>
      <c r="C157" s="395">
        <v>3</v>
      </c>
      <c r="D157" s="395"/>
      <c r="E157" s="145">
        <v>4</v>
      </c>
      <c r="F157" s="395">
        <v>5</v>
      </c>
      <c r="G157" s="395"/>
    </row>
    <row r="158" spans="1:7" ht="36" x14ac:dyDescent="0.3">
      <c r="A158" s="13" t="s">
        <v>93</v>
      </c>
      <c r="B158" s="150"/>
      <c r="C158" s="395"/>
      <c r="D158" s="395"/>
      <c r="E158" s="14"/>
      <c r="F158" s="398">
        <f>B158*C158*E158</f>
        <v>0</v>
      </c>
      <c r="G158" s="398"/>
    </row>
    <row r="159" spans="1:7" ht="17.399999999999999" x14ac:dyDescent="0.3">
      <c r="A159" s="8"/>
    </row>
    <row r="160" spans="1:7" ht="41.4" customHeight="1" x14ac:dyDescent="0.3">
      <c r="A160" s="409" t="s">
        <v>202</v>
      </c>
      <c r="B160" s="409"/>
      <c r="C160" s="409"/>
      <c r="D160" s="409"/>
      <c r="E160" s="409"/>
      <c r="F160" s="409"/>
      <c r="G160" s="409"/>
    </row>
    <row r="161" spans="1:7" ht="18" x14ac:dyDescent="0.3">
      <c r="A161" s="9"/>
    </row>
    <row r="162" spans="1:7" ht="18" x14ac:dyDescent="0.35">
      <c r="A162" s="9" t="s">
        <v>143</v>
      </c>
      <c r="B162" s="10">
        <v>113</v>
      </c>
    </row>
    <row r="163" spans="1:7" ht="15" x14ac:dyDescent="0.3">
      <c r="A163" s="11"/>
    </row>
    <row r="164" spans="1:7" ht="67.95" customHeight="1" x14ac:dyDescent="0.3">
      <c r="A164" s="145" t="s">
        <v>84</v>
      </c>
      <c r="B164" s="145" t="s">
        <v>94</v>
      </c>
      <c r="C164" s="395" t="s">
        <v>95</v>
      </c>
      <c r="D164" s="395"/>
      <c r="E164" s="145" t="s">
        <v>87</v>
      </c>
      <c r="F164" s="395" t="s">
        <v>88</v>
      </c>
      <c r="G164" s="395"/>
    </row>
    <row r="165" spans="1:7" ht="18" x14ac:dyDescent="0.35">
      <c r="A165" s="145">
        <v>1</v>
      </c>
      <c r="B165" s="145">
        <v>2</v>
      </c>
      <c r="C165" s="395">
        <v>3</v>
      </c>
      <c r="D165" s="395"/>
      <c r="E165" s="145">
        <v>4</v>
      </c>
      <c r="F165" s="410">
        <v>5</v>
      </c>
      <c r="G165" s="411"/>
    </row>
    <row r="166" spans="1:7" ht="90" x14ac:dyDescent="0.3">
      <c r="A166" s="13" t="s">
        <v>96</v>
      </c>
      <c r="B166" s="151"/>
      <c r="C166" s="398"/>
      <c r="D166" s="398"/>
      <c r="E166" s="83"/>
      <c r="F166" s="412">
        <f>B166*C166*E166</f>
        <v>0</v>
      </c>
      <c r="G166" s="413"/>
    </row>
    <row r="167" spans="1:7" ht="17.399999999999999" x14ac:dyDescent="0.3">
      <c r="A167" s="8"/>
    </row>
    <row r="168" spans="1:7" ht="18" x14ac:dyDescent="0.35">
      <c r="A168" s="9" t="s">
        <v>143</v>
      </c>
      <c r="B168" s="10">
        <v>119</v>
      </c>
    </row>
    <row r="169" spans="1:7" ht="15" x14ac:dyDescent="0.3">
      <c r="A169" s="11"/>
    </row>
    <row r="170" spans="1:7" ht="61.8" customHeight="1" x14ac:dyDescent="0.3">
      <c r="A170" s="145" t="s">
        <v>84</v>
      </c>
      <c r="B170" s="145" t="s">
        <v>94</v>
      </c>
      <c r="C170" s="395" t="s">
        <v>95</v>
      </c>
      <c r="D170" s="395"/>
      <c r="E170" s="145" t="s">
        <v>87</v>
      </c>
      <c r="F170" s="395" t="s">
        <v>88</v>
      </c>
      <c r="G170" s="395"/>
    </row>
    <row r="171" spans="1:7" ht="18" x14ac:dyDescent="0.35">
      <c r="A171" s="145">
        <v>1</v>
      </c>
      <c r="B171" s="145">
        <v>2</v>
      </c>
      <c r="C171" s="395">
        <v>3</v>
      </c>
      <c r="D171" s="395"/>
      <c r="E171" s="145">
        <v>4</v>
      </c>
      <c r="F171" s="410">
        <v>5</v>
      </c>
      <c r="G171" s="411"/>
    </row>
    <row r="172" spans="1:7" ht="54" x14ac:dyDescent="0.3">
      <c r="A172" s="13" t="s">
        <v>155</v>
      </c>
      <c r="B172" s="151"/>
      <c r="C172" s="398"/>
      <c r="D172" s="398"/>
      <c r="E172" s="83"/>
      <c r="F172" s="412">
        <f>B172*C172*E172</f>
        <v>0</v>
      </c>
      <c r="G172" s="413"/>
    </row>
    <row r="173" spans="1:7" ht="18" x14ac:dyDescent="0.3">
      <c r="A173" s="13" t="s">
        <v>118</v>
      </c>
      <c r="B173" s="150"/>
      <c r="C173" s="396"/>
      <c r="D173" s="397"/>
      <c r="E173" s="14"/>
      <c r="F173" s="414"/>
      <c r="G173" s="415"/>
    </row>
    <row r="174" spans="1:7" ht="17.399999999999999" x14ac:dyDescent="0.3">
      <c r="A174" s="8"/>
    </row>
    <row r="175" spans="1:7" ht="36" customHeight="1" x14ac:dyDescent="0.3">
      <c r="A175" s="409" t="s">
        <v>203</v>
      </c>
      <c r="B175" s="409"/>
      <c r="C175" s="409"/>
      <c r="D175" s="409"/>
      <c r="E175" s="409"/>
      <c r="F175" s="409"/>
      <c r="G175" s="409"/>
    </row>
    <row r="176" spans="1:7" ht="17.399999999999999" x14ac:dyDescent="0.3">
      <c r="A176" s="144"/>
      <c r="B176" s="144"/>
      <c r="C176" s="144"/>
      <c r="D176" s="144"/>
      <c r="E176" s="144"/>
      <c r="F176" s="144"/>
      <c r="G176" s="144"/>
    </row>
    <row r="177" spans="1:7" ht="18" x14ac:dyDescent="0.35">
      <c r="A177" s="9" t="s">
        <v>143</v>
      </c>
      <c r="B177" s="10">
        <v>111</v>
      </c>
    </row>
    <row r="178" spans="1:7" ht="15" x14ac:dyDescent="0.3">
      <c r="A178" s="11"/>
    </row>
    <row r="179" spans="1:7" ht="52.8" customHeight="1" x14ac:dyDescent="0.3">
      <c r="A179" s="145" t="s">
        <v>84</v>
      </c>
      <c r="B179" s="395" t="s">
        <v>97</v>
      </c>
      <c r="C179" s="395"/>
      <c r="D179" s="395" t="s">
        <v>98</v>
      </c>
      <c r="E179" s="395"/>
      <c r="F179" s="395" t="s">
        <v>99</v>
      </c>
      <c r="G179" s="395"/>
    </row>
    <row r="180" spans="1:7" ht="18" x14ac:dyDescent="0.35">
      <c r="A180" s="145">
        <v>1</v>
      </c>
      <c r="B180" s="396">
        <v>2</v>
      </c>
      <c r="C180" s="397"/>
      <c r="D180" s="396">
        <v>3</v>
      </c>
      <c r="E180" s="397"/>
      <c r="F180" s="410">
        <v>4</v>
      </c>
      <c r="G180" s="411"/>
    </row>
    <row r="181" spans="1:7" ht="90" x14ac:dyDescent="0.3">
      <c r="A181" s="13" t="s">
        <v>100</v>
      </c>
      <c r="B181" s="396">
        <v>9</v>
      </c>
      <c r="C181" s="397"/>
      <c r="D181" s="396">
        <v>555.55499999999995</v>
      </c>
      <c r="E181" s="397"/>
      <c r="F181" s="412">
        <f>B181*D181</f>
        <v>4999.9949999999999</v>
      </c>
      <c r="G181" s="413"/>
    </row>
    <row r="182" spans="1:7" ht="18" x14ac:dyDescent="0.3">
      <c r="A182" s="15"/>
      <c r="B182" s="16"/>
      <c r="C182" s="16"/>
      <c r="D182" s="16"/>
      <c r="E182" s="16"/>
      <c r="F182" s="17"/>
      <c r="G182" s="17"/>
    </row>
    <row r="183" spans="1:7" ht="18" x14ac:dyDescent="0.35">
      <c r="A183" s="9" t="s">
        <v>143</v>
      </c>
      <c r="B183" s="10">
        <v>112</v>
      </c>
    </row>
    <row r="184" spans="1:7" ht="15" x14ac:dyDescent="0.3">
      <c r="A184" s="11"/>
    </row>
    <row r="185" spans="1:7" ht="78" customHeight="1" x14ac:dyDescent="0.3">
      <c r="A185" s="145" t="s">
        <v>84</v>
      </c>
      <c r="B185" s="145" t="s">
        <v>97</v>
      </c>
      <c r="C185" s="145" t="s">
        <v>101</v>
      </c>
      <c r="D185" s="395" t="s">
        <v>102</v>
      </c>
      <c r="E185" s="395"/>
      <c r="F185" s="395" t="s">
        <v>88</v>
      </c>
      <c r="G185" s="395"/>
    </row>
    <row r="186" spans="1:7" ht="18" x14ac:dyDescent="0.3">
      <c r="A186" s="145">
        <v>1</v>
      </c>
      <c r="B186" s="145">
        <v>2</v>
      </c>
      <c r="C186" s="145">
        <v>3</v>
      </c>
      <c r="D186" s="395">
        <v>4</v>
      </c>
      <c r="E186" s="395"/>
      <c r="F186" s="395">
        <v>5</v>
      </c>
      <c r="G186" s="395"/>
    </row>
    <row r="187" spans="1:7" ht="18" x14ac:dyDescent="0.3">
      <c r="A187" s="13"/>
      <c r="B187" s="150"/>
      <c r="C187" s="145"/>
      <c r="D187" s="396"/>
      <c r="E187" s="397"/>
      <c r="F187" s="399">
        <f>B187*C187*D187</f>
        <v>0</v>
      </c>
      <c r="G187" s="400"/>
    </row>
    <row r="188" spans="1:7" ht="18" x14ac:dyDescent="0.3">
      <c r="A188" s="15"/>
      <c r="B188" s="16"/>
      <c r="C188" s="19"/>
      <c r="D188" s="19"/>
      <c r="E188" s="19"/>
      <c r="F188" s="86"/>
      <c r="G188" s="86"/>
    </row>
    <row r="189" spans="1:7" ht="18" x14ac:dyDescent="0.35">
      <c r="A189" s="9" t="s">
        <v>143</v>
      </c>
      <c r="B189" s="10">
        <v>119</v>
      </c>
    </row>
    <row r="190" spans="1:7" ht="15" x14ac:dyDescent="0.3">
      <c r="A190" s="11"/>
    </row>
    <row r="191" spans="1:7" ht="72" x14ac:dyDescent="0.3">
      <c r="A191" s="266" t="s">
        <v>84</v>
      </c>
      <c r="B191" s="266" t="s">
        <v>97</v>
      </c>
      <c r="C191" s="266" t="s">
        <v>101</v>
      </c>
      <c r="D191" s="395" t="s">
        <v>102</v>
      </c>
      <c r="E191" s="395"/>
      <c r="F191" s="395" t="s">
        <v>88</v>
      </c>
      <c r="G191" s="395"/>
    </row>
    <row r="192" spans="1:7" ht="18" x14ac:dyDescent="0.3">
      <c r="A192" s="266">
        <v>1</v>
      </c>
      <c r="B192" s="266">
        <v>2</v>
      </c>
      <c r="C192" s="266">
        <v>3</v>
      </c>
      <c r="D192" s="395">
        <v>4</v>
      </c>
      <c r="E192" s="395"/>
      <c r="F192" s="395">
        <v>5</v>
      </c>
      <c r="G192" s="395"/>
    </row>
    <row r="193" spans="1:7" ht="18" x14ac:dyDescent="0.3">
      <c r="A193" s="13"/>
      <c r="B193" s="267"/>
      <c r="C193" s="266"/>
      <c r="D193" s="396"/>
      <c r="E193" s="397"/>
      <c r="F193" s="399">
        <f>B193*C193*D193</f>
        <v>0</v>
      </c>
      <c r="G193" s="400"/>
    </row>
    <row r="194" spans="1:7" ht="18" x14ac:dyDescent="0.3">
      <c r="A194" s="15"/>
      <c r="B194" s="16"/>
      <c r="C194" s="19"/>
      <c r="D194" s="19"/>
      <c r="E194" s="19"/>
      <c r="F194" s="86"/>
      <c r="G194" s="86"/>
    </row>
    <row r="195" spans="1:7" ht="17.399999999999999" x14ac:dyDescent="0.3">
      <c r="A195" s="8"/>
    </row>
    <row r="196" spans="1:7" ht="31.95" customHeight="1" x14ac:dyDescent="0.3">
      <c r="A196" s="408" t="s">
        <v>329</v>
      </c>
      <c r="B196" s="408"/>
      <c r="C196" s="408"/>
      <c r="D196" s="408"/>
      <c r="E196" s="408"/>
      <c r="F196" s="408"/>
      <c r="G196" s="408"/>
    </row>
    <row r="197" spans="1:7" ht="31.95" customHeight="1" x14ac:dyDescent="0.35">
      <c r="A197" s="9" t="s">
        <v>145</v>
      </c>
      <c r="B197" s="10">
        <v>119</v>
      </c>
      <c r="C197" s="231"/>
      <c r="D197" s="231"/>
      <c r="E197" s="231"/>
      <c r="F197" s="231"/>
      <c r="G197" s="231"/>
    </row>
    <row r="198" spans="1:7" ht="18" x14ac:dyDescent="0.3">
      <c r="A198" s="230" t="s">
        <v>84</v>
      </c>
      <c r="B198" s="396" t="s">
        <v>104</v>
      </c>
      <c r="C198" s="397"/>
      <c r="D198" s="396" t="s">
        <v>105</v>
      </c>
      <c r="E198" s="397"/>
      <c r="F198" s="396" t="s">
        <v>106</v>
      </c>
      <c r="G198" s="397"/>
    </row>
    <row r="199" spans="1:7" ht="18" x14ac:dyDescent="0.3">
      <c r="A199" s="230">
        <v>1</v>
      </c>
      <c r="B199" s="396">
        <v>2</v>
      </c>
      <c r="C199" s="397"/>
      <c r="D199" s="396">
        <v>3</v>
      </c>
      <c r="E199" s="397"/>
      <c r="F199" s="396">
        <v>4</v>
      </c>
      <c r="G199" s="397"/>
    </row>
    <row r="200" spans="1:7" ht="180" x14ac:dyDescent="0.3">
      <c r="A200" s="13" t="s">
        <v>305</v>
      </c>
      <c r="B200" s="395"/>
      <c r="C200" s="395"/>
      <c r="D200" s="395"/>
      <c r="E200" s="395"/>
      <c r="F200" s="398">
        <f>B200*D200</f>
        <v>0</v>
      </c>
      <c r="G200" s="398"/>
    </row>
    <row r="201" spans="1:7" ht="16.2" customHeight="1" x14ac:dyDescent="0.3">
      <c r="A201" s="231"/>
      <c r="B201" s="231"/>
      <c r="C201" s="231"/>
      <c r="D201" s="231"/>
      <c r="E201" s="231"/>
      <c r="F201" s="231"/>
      <c r="G201" s="231"/>
    </row>
    <row r="202" spans="1:7" ht="18" x14ac:dyDescent="0.35">
      <c r="A202" s="9" t="s">
        <v>145</v>
      </c>
      <c r="B202" s="10">
        <v>321</v>
      </c>
    </row>
    <row r="203" spans="1:7" ht="15" x14ac:dyDescent="0.3">
      <c r="A203" s="11"/>
    </row>
    <row r="204" spans="1:7" ht="18" x14ac:dyDescent="0.3">
      <c r="A204" s="145" t="s">
        <v>84</v>
      </c>
      <c r="B204" s="395" t="s">
        <v>104</v>
      </c>
      <c r="C204" s="395"/>
      <c r="D204" s="395" t="s">
        <v>105</v>
      </c>
      <c r="E204" s="395"/>
      <c r="F204" s="395" t="s">
        <v>106</v>
      </c>
      <c r="G204" s="395"/>
    </row>
    <row r="205" spans="1:7" ht="34.799999999999997" customHeight="1" x14ac:dyDescent="0.3">
      <c r="A205" s="145">
        <v>1</v>
      </c>
      <c r="B205" s="396">
        <v>2</v>
      </c>
      <c r="C205" s="397"/>
      <c r="D205" s="396">
        <v>3</v>
      </c>
      <c r="E205" s="397"/>
      <c r="F205" s="396">
        <v>4</v>
      </c>
      <c r="G205" s="397"/>
    </row>
    <row r="206" spans="1:7" ht="108" x14ac:dyDescent="0.3">
      <c r="A206" s="13" t="s">
        <v>27</v>
      </c>
      <c r="B206" s="395"/>
      <c r="C206" s="395"/>
      <c r="D206" s="395"/>
      <c r="E206" s="395"/>
      <c r="F206" s="398">
        <f>B206*D206</f>
        <v>0</v>
      </c>
      <c r="G206" s="398"/>
    </row>
    <row r="207" spans="1:7" ht="18" x14ac:dyDescent="0.3">
      <c r="A207" s="13" t="s">
        <v>154</v>
      </c>
      <c r="B207" s="395"/>
      <c r="C207" s="395"/>
      <c r="D207" s="395"/>
      <c r="E207" s="395"/>
      <c r="F207" s="398"/>
      <c r="G207" s="398"/>
    </row>
    <row r="208" spans="1:7" ht="17.399999999999999" customHeight="1" x14ac:dyDescent="0.3">
      <c r="A208" s="8"/>
    </row>
    <row r="209" spans="1:7" ht="17.399999999999999" customHeight="1" x14ac:dyDescent="0.35">
      <c r="A209" s="9" t="s">
        <v>145</v>
      </c>
      <c r="B209" s="10">
        <v>323</v>
      </c>
    </row>
    <row r="210" spans="1:7" ht="17.399999999999999" customHeight="1" x14ac:dyDescent="0.3">
      <c r="A210" s="11"/>
    </row>
    <row r="211" spans="1:7" ht="17.399999999999999" customHeight="1" x14ac:dyDescent="0.3">
      <c r="A211" s="289" t="s">
        <v>84</v>
      </c>
      <c r="B211" s="395" t="s">
        <v>104</v>
      </c>
      <c r="C211" s="395"/>
      <c r="D211" s="395" t="s">
        <v>105</v>
      </c>
      <c r="E211" s="395"/>
      <c r="F211" s="395" t="s">
        <v>106</v>
      </c>
      <c r="G211" s="395"/>
    </row>
    <row r="212" spans="1:7" ht="17.399999999999999" customHeight="1" x14ac:dyDescent="0.3">
      <c r="A212" s="289">
        <v>1</v>
      </c>
      <c r="B212" s="396">
        <v>2</v>
      </c>
      <c r="C212" s="397"/>
      <c r="D212" s="396">
        <v>3</v>
      </c>
      <c r="E212" s="397"/>
      <c r="F212" s="396">
        <v>4</v>
      </c>
      <c r="G212" s="397"/>
    </row>
    <row r="213" spans="1:7" ht="109.8" customHeight="1" x14ac:dyDescent="0.3">
      <c r="A213" s="13" t="s">
        <v>330</v>
      </c>
      <c r="B213" s="395"/>
      <c r="C213" s="395"/>
      <c r="D213" s="395"/>
      <c r="E213" s="395"/>
      <c r="F213" s="398">
        <f>B213*D213</f>
        <v>0</v>
      </c>
      <c r="G213" s="398"/>
    </row>
    <row r="214" spans="1:7" ht="17.399999999999999" customHeight="1" x14ac:dyDescent="0.3">
      <c r="A214" s="13" t="s">
        <v>154</v>
      </c>
      <c r="B214" s="395"/>
      <c r="C214" s="395"/>
      <c r="D214" s="395"/>
      <c r="E214" s="395"/>
      <c r="F214" s="398"/>
      <c r="G214" s="398"/>
    </row>
    <row r="215" spans="1:7" ht="17.399999999999999" customHeight="1" x14ac:dyDescent="0.3">
      <c r="A215" s="8"/>
    </row>
    <row r="216" spans="1:7" ht="17.399999999999999" x14ac:dyDescent="0.3">
      <c r="A216" s="409" t="s">
        <v>221</v>
      </c>
      <c r="B216" s="409"/>
      <c r="C216" s="409"/>
      <c r="D216" s="409"/>
      <c r="E216" s="409"/>
      <c r="F216" s="409"/>
      <c r="G216" s="409"/>
    </row>
    <row r="217" spans="1:7" ht="18" x14ac:dyDescent="0.35">
      <c r="A217" s="9" t="s">
        <v>143</v>
      </c>
      <c r="B217" s="10">
        <v>851</v>
      </c>
    </row>
    <row r="218" spans="1:7" ht="15" x14ac:dyDescent="0.3">
      <c r="A218" s="11"/>
    </row>
    <row r="219" spans="1:7" ht="18" x14ac:dyDescent="0.3">
      <c r="A219" s="145" t="s">
        <v>84</v>
      </c>
      <c r="B219" s="395" t="s">
        <v>107</v>
      </c>
      <c r="C219" s="395"/>
      <c r="D219" s="395" t="s">
        <v>108</v>
      </c>
      <c r="E219" s="395"/>
      <c r="F219" s="395" t="s">
        <v>109</v>
      </c>
      <c r="G219" s="395"/>
    </row>
    <row r="220" spans="1:7" ht="18" x14ac:dyDescent="0.3">
      <c r="A220" s="145">
        <v>1</v>
      </c>
      <c r="B220" s="396">
        <v>2</v>
      </c>
      <c r="C220" s="397"/>
      <c r="D220" s="416">
        <v>3</v>
      </c>
      <c r="E220" s="417"/>
      <c r="F220" s="416">
        <v>4</v>
      </c>
      <c r="G220" s="417"/>
    </row>
    <row r="221" spans="1:7" ht="36" x14ac:dyDescent="0.3">
      <c r="A221" s="13" t="s">
        <v>110</v>
      </c>
      <c r="B221" s="416">
        <v>50000</v>
      </c>
      <c r="C221" s="417"/>
      <c r="D221" s="416">
        <v>2.2000000000000002</v>
      </c>
      <c r="E221" s="417"/>
      <c r="F221" s="399">
        <f>B221*D221/100</f>
        <v>1100.0000000000002</v>
      </c>
      <c r="G221" s="400"/>
    </row>
    <row r="222" spans="1:7" ht="36" x14ac:dyDescent="0.3">
      <c r="A222" s="13" t="s">
        <v>111</v>
      </c>
      <c r="B222" s="416">
        <v>2105642</v>
      </c>
      <c r="C222" s="417"/>
      <c r="D222" s="416">
        <v>1.5</v>
      </c>
      <c r="E222" s="417"/>
      <c r="F222" s="399">
        <f>B222*D222/100</f>
        <v>31584.63</v>
      </c>
      <c r="G222" s="400"/>
    </row>
    <row r="223" spans="1:7" ht="36.6" customHeight="1" x14ac:dyDescent="0.3">
      <c r="A223" s="13" t="s">
        <v>144</v>
      </c>
      <c r="B223" s="416"/>
      <c r="C223" s="417"/>
      <c r="D223" s="416"/>
      <c r="E223" s="417"/>
      <c r="F223" s="399">
        <v>32684.63</v>
      </c>
      <c r="G223" s="400"/>
    </row>
    <row r="224" spans="1:7" ht="18" x14ac:dyDescent="0.3">
      <c r="A224" s="15"/>
      <c r="B224" s="16"/>
      <c r="C224" s="19"/>
      <c r="D224" s="20"/>
      <c r="E224" s="21"/>
      <c r="F224" s="21"/>
      <c r="G224" s="21"/>
    </row>
    <row r="225" spans="1:7" ht="112.65" customHeight="1" x14ac:dyDescent="0.3">
      <c r="A225" s="9" t="s">
        <v>112</v>
      </c>
    </row>
    <row r="226" spans="1:7" ht="15" x14ac:dyDescent="0.3">
      <c r="A226" s="11"/>
    </row>
    <row r="227" spans="1:7" ht="18" x14ac:dyDescent="0.3">
      <c r="A227" s="145" t="s">
        <v>84</v>
      </c>
      <c r="B227" s="395" t="s">
        <v>107</v>
      </c>
      <c r="C227" s="395"/>
      <c r="D227" s="395" t="s">
        <v>108</v>
      </c>
      <c r="E227" s="395"/>
      <c r="F227" s="395" t="s">
        <v>113</v>
      </c>
      <c r="G227" s="395"/>
    </row>
    <row r="228" spans="1:7" ht="18" x14ac:dyDescent="0.35">
      <c r="A228" s="145">
        <v>1</v>
      </c>
      <c r="B228" s="396">
        <v>2</v>
      </c>
      <c r="C228" s="397"/>
      <c r="D228" s="396">
        <v>3</v>
      </c>
      <c r="E228" s="397"/>
      <c r="F228" s="410">
        <v>4</v>
      </c>
      <c r="G228" s="411"/>
    </row>
    <row r="229" spans="1:7" ht="108" x14ac:dyDescent="0.3">
      <c r="A229" s="13" t="s">
        <v>275</v>
      </c>
      <c r="B229" s="396" t="s">
        <v>115</v>
      </c>
      <c r="C229" s="397"/>
      <c r="D229" s="396" t="s">
        <v>115</v>
      </c>
      <c r="E229" s="397"/>
      <c r="F229" s="412"/>
      <c r="G229" s="413"/>
    </row>
    <row r="230" spans="1:7" ht="42.6" customHeight="1" x14ac:dyDescent="0.3">
      <c r="A230" s="13" t="s">
        <v>144</v>
      </c>
      <c r="B230" s="416"/>
      <c r="C230" s="417"/>
      <c r="D230" s="416"/>
      <c r="E230" s="417"/>
      <c r="F230" s="477"/>
      <c r="G230" s="478"/>
    </row>
    <row r="231" spans="1:7" ht="18" x14ac:dyDescent="0.3">
      <c r="A231" s="9"/>
    </row>
    <row r="232" spans="1:7" ht="49.05" customHeight="1" x14ac:dyDescent="0.3">
      <c r="A232" s="9" t="s">
        <v>117</v>
      </c>
    </row>
    <row r="233" spans="1:7" ht="15" customHeight="1" x14ac:dyDescent="0.3">
      <c r="A233" s="11"/>
    </row>
    <row r="234" spans="1:7" ht="18" x14ac:dyDescent="0.3">
      <c r="A234" s="145" t="s">
        <v>84</v>
      </c>
      <c r="B234" s="395" t="s">
        <v>107</v>
      </c>
      <c r="C234" s="395"/>
      <c r="D234" s="395" t="s">
        <v>108</v>
      </c>
      <c r="E234" s="395"/>
      <c r="F234" s="395" t="s">
        <v>113</v>
      </c>
      <c r="G234" s="395"/>
    </row>
    <row r="235" spans="1:7" ht="45" customHeight="1" x14ac:dyDescent="0.35">
      <c r="A235" s="145">
        <v>1</v>
      </c>
      <c r="B235" s="396">
        <v>2</v>
      </c>
      <c r="C235" s="397"/>
      <c r="D235" s="396">
        <v>3</v>
      </c>
      <c r="E235" s="397"/>
      <c r="F235" s="410">
        <v>4</v>
      </c>
      <c r="G235" s="411"/>
    </row>
    <row r="236" spans="1:7" ht="72" x14ac:dyDescent="0.3">
      <c r="A236" s="13" t="s">
        <v>153</v>
      </c>
      <c r="B236" s="396" t="s">
        <v>115</v>
      </c>
      <c r="C236" s="397"/>
      <c r="D236" s="396" t="s">
        <v>115</v>
      </c>
      <c r="E236" s="397"/>
      <c r="F236" s="412">
        <v>3150</v>
      </c>
      <c r="G236" s="413"/>
    </row>
    <row r="237" spans="1:7" ht="18" x14ac:dyDescent="0.3">
      <c r="A237" s="13" t="s">
        <v>144</v>
      </c>
      <c r="B237" s="416"/>
      <c r="C237" s="417"/>
      <c r="D237" s="416"/>
      <c r="E237" s="417"/>
      <c r="F237" s="423">
        <v>3150</v>
      </c>
      <c r="G237" s="424"/>
    </row>
    <row r="238" spans="1:7" ht="17.399999999999999" x14ac:dyDescent="0.3">
      <c r="A238" s="8"/>
    </row>
    <row r="239" spans="1:7" ht="55.95" customHeight="1" x14ac:dyDescent="0.3">
      <c r="A239" s="409" t="s">
        <v>204</v>
      </c>
      <c r="B239" s="409"/>
      <c r="C239" s="409"/>
      <c r="D239" s="409"/>
      <c r="E239" s="409"/>
      <c r="F239" s="409"/>
      <c r="G239" s="409"/>
    </row>
    <row r="240" spans="1:7" ht="15.6" x14ac:dyDescent="0.3">
      <c r="A240" s="18"/>
    </row>
    <row r="241" spans="1:7" ht="18" x14ac:dyDescent="0.35">
      <c r="A241" s="9" t="s">
        <v>143</v>
      </c>
      <c r="B241" s="52" t="s">
        <v>205</v>
      </c>
      <c r="C241" s="51"/>
    </row>
    <row r="242" spans="1:7" ht="15" x14ac:dyDescent="0.3">
      <c r="A242" s="11"/>
    </row>
    <row r="243" spans="1:7" ht="18" customHeight="1" x14ac:dyDescent="0.3">
      <c r="A243" s="145" t="s">
        <v>84</v>
      </c>
      <c r="B243" s="395" t="s">
        <v>104</v>
      </c>
      <c r="C243" s="395"/>
      <c r="D243" s="395" t="s">
        <v>105</v>
      </c>
      <c r="E243" s="395"/>
      <c r="F243" s="395" t="s">
        <v>106</v>
      </c>
      <c r="G243" s="395"/>
    </row>
    <row r="244" spans="1:7" ht="18" customHeight="1" x14ac:dyDescent="0.3">
      <c r="A244" s="145">
        <v>1</v>
      </c>
      <c r="B244" s="395">
        <v>2</v>
      </c>
      <c r="C244" s="395"/>
      <c r="D244" s="395">
        <v>3</v>
      </c>
      <c r="E244" s="395"/>
      <c r="F244" s="395">
        <v>4</v>
      </c>
      <c r="G244" s="395"/>
    </row>
    <row r="245" spans="1:7" ht="18" customHeight="1" x14ac:dyDescent="0.3">
      <c r="A245" s="13"/>
      <c r="B245" s="425"/>
      <c r="C245" s="425"/>
      <c r="D245" s="425"/>
      <c r="E245" s="425"/>
      <c r="F245" s="398">
        <f>B245*D245</f>
        <v>0</v>
      </c>
      <c r="G245" s="398"/>
    </row>
    <row r="246" spans="1:7" ht="44.55" customHeight="1" x14ac:dyDescent="0.3">
      <c r="A246" s="13"/>
      <c r="B246" s="425"/>
      <c r="C246" s="425"/>
      <c r="D246" s="425"/>
      <c r="E246" s="425"/>
      <c r="F246" s="426"/>
      <c r="G246" s="426"/>
    </row>
    <row r="247" spans="1:7" ht="18" customHeight="1" x14ac:dyDescent="0.3">
      <c r="A247" s="8"/>
    </row>
    <row r="248" spans="1:7" ht="18" customHeight="1" x14ac:dyDescent="0.35">
      <c r="A248" s="9" t="s">
        <v>143</v>
      </c>
      <c r="B248" s="52" t="s">
        <v>206</v>
      </c>
      <c r="C248" s="51"/>
    </row>
    <row r="249" spans="1:7" ht="18" customHeight="1" x14ac:dyDescent="0.3">
      <c r="A249" s="11"/>
    </row>
    <row r="250" spans="1:7" ht="18" customHeight="1" x14ac:dyDescent="0.3">
      <c r="A250" s="145" t="s">
        <v>84</v>
      </c>
      <c r="B250" s="395" t="s">
        <v>104</v>
      </c>
      <c r="C250" s="395"/>
      <c r="D250" s="395" t="s">
        <v>105</v>
      </c>
      <c r="E250" s="395"/>
      <c r="F250" s="395" t="s">
        <v>106</v>
      </c>
      <c r="G250" s="395"/>
    </row>
    <row r="251" spans="1:7" ht="18" customHeight="1" x14ac:dyDescent="0.3">
      <c r="A251" s="145">
        <v>1</v>
      </c>
      <c r="B251" s="395">
        <v>2</v>
      </c>
      <c r="C251" s="395"/>
      <c r="D251" s="395">
        <v>3</v>
      </c>
      <c r="E251" s="395"/>
      <c r="F251" s="395">
        <v>4</v>
      </c>
      <c r="G251" s="395"/>
    </row>
    <row r="252" spans="1:7" ht="18" customHeight="1" x14ac:dyDescent="0.3">
      <c r="A252" s="13"/>
      <c r="B252" s="425"/>
      <c r="C252" s="425"/>
      <c r="D252" s="425"/>
      <c r="E252" s="425"/>
      <c r="F252" s="398">
        <f>B252*D252</f>
        <v>0</v>
      </c>
      <c r="G252" s="398"/>
    </row>
    <row r="253" spans="1:7" ht="42" customHeight="1" x14ac:dyDescent="0.3">
      <c r="A253" s="13"/>
      <c r="B253" s="425"/>
      <c r="C253" s="425"/>
      <c r="D253" s="425"/>
      <c r="E253" s="425"/>
      <c r="F253" s="426"/>
      <c r="G253" s="426"/>
    </row>
    <row r="254" spans="1:7" ht="18" customHeight="1" x14ac:dyDescent="0.3">
      <c r="A254" s="8"/>
    </row>
    <row r="255" spans="1:7" ht="18" customHeight="1" x14ac:dyDescent="0.35">
      <c r="A255" s="9" t="s">
        <v>143</v>
      </c>
      <c r="B255" s="52" t="s">
        <v>207</v>
      </c>
      <c r="C255" s="51"/>
    </row>
    <row r="256" spans="1:7" ht="18" customHeight="1" x14ac:dyDescent="0.3">
      <c r="A256" s="11"/>
    </row>
    <row r="257" spans="1:7" ht="18" customHeight="1" x14ac:dyDescent="0.3">
      <c r="A257" s="145" t="s">
        <v>84</v>
      </c>
      <c r="B257" s="395" t="s">
        <v>104</v>
      </c>
      <c r="C257" s="395"/>
      <c r="D257" s="395" t="s">
        <v>105</v>
      </c>
      <c r="E257" s="395"/>
      <c r="F257" s="395" t="s">
        <v>106</v>
      </c>
      <c r="G257" s="395"/>
    </row>
    <row r="258" spans="1:7" ht="43.2" customHeight="1" x14ac:dyDescent="0.3">
      <c r="A258" s="145">
        <v>1</v>
      </c>
      <c r="B258" s="395">
        <v>2</v>
      </c>
      <c r="C258" s="395"/>
      <c r="D258" s="395">
        <v>3</v>
      </c>
      <c r="E258" s="395"/>
      <c r="F258" s="395">
        <v>4</v>
      </c>
      <c r="G258" s="395"/>
    </row>
    <row r="259" spans="1:7" ht="18" customHeight="1" x14ac:dyDescent="0.3">
      <c r="A259" s="13"/>
      <c r="B259" s="425"/>
      <c r="C259" s="425"/>
      <c r="D259" s="425"/>
      <c r="E259" s="425"/>
      <c r="F259" s="426">
        <f>B259*D259</f>
        <v>0</v>
      </c>
      <c r="G259" s="426"/>
    </row>
    <row r="260" spans="1:7" ht="18" customHeight="1" x14ac:dyDescent="0.3">
      <c r="A260" s="13"/>
      <c r="B260" s="425"/>
      <c r="C260" s="425"/>
      <c r="D260" s="425"/>
      <c r="E260" s="425"/>
      <c r="F260" s="426"/>
      <c r="G260" s="426"/>
    </row>
    <row r="261" spans="1:7" ht="61.8" customHeight="1" x14ac:dyDescent="0.3">
      <c r="A261" s="15"/>
      <c r="B261" s="16"/>
      <c r="C261" s="16"/>
      <c r="D261" s="16"/>
      <c r="E261" s="16"/>
      <c r="F261" s="16"/>
      <c r="G261" s="16"/>
    </row>
    <row r="262" spans="1:7" ht="18" customHeight="1" x14ac:dyDescent="0.3">
      <c r="A262" s="409" t="s">
        <v>208</v>
      </c>
      <c r="B262" s="409"/>
      <c r="C262" s="409"/>
      <c r="D262" s="409"/>
      <c r="E262" s="409"/>
      <c r="F262" s="409"/>
      <c r="G262" s="409"/>
    </row>
    <row r="263" spans="1:7" ht="18" customHeight="1" x14ac:dyDescent="0.35">
      <c r="A263" s="9" t="s">
        <v>143</v>
      </c>
      <c r="B263" s="10">
        <v>831</v>
      </c>
      <c r="C263" s="228"/>
      <c r="D263" s="228"/>
      <c r="E263" s="228"/>
      <c r="F263" s="228"/>
      <c r="G263" s="228"/>
    </row>
    <row r="264" spans="1:7" ht="18" customHeight="1" x14ac:dyDescent="0.3">
      <c r="A264" s="227" t="s">
        <v>84</v>
      </c>
      <c r="B264" s="396" t="s">
        <v>107</v>
      </c>
      <c r="C264" s="397"/>
      <c r="D264" s="396" t="s">
        <v>108</v>
      </c>
      <c r="E264" s="397"/>
      <c r="F264" s="396" t="s">
        <v>109</v>
      </c>
      <c r="G264" s="397"/>
    </row>
    <row r="265" spans="1:7" ht="18" customHeight="1" x14ac:dyDescent="0.3">
      <c r="A265" s="227">
        <v>1</v>
      </c>
      <c r="B265" s="396">
        <v>2</v>
      </c>
      <c r="C265" s="397"/>
      <c r="D265" s="396">
        <v>3</v>
      </c>
      <c r="E265" s="397"/>
      <c r="F265" s="396">
        <v>4</v>
      </c>
      <c r="G265" s="397"/>
    </row>
    <row r="266" spans="1:7" ht="18" customHeight="1" x14ac:dyDescent="0.3">
      <c r="A266" s="227"/>
      <c r="B266" s="396"/>
      <c r="C266" s="397"/>
      <c r="D266" s="396"/>
      <c r="E266" s="397"/>
      <c r="F266" s="396"/>
      <c r="G266" s="397"/>
    </row>
    <row r="267" spans="1:7" ht="18" customHeight="1" x14ac:dyDescent="0.3">
      <c r="A267" s="227"/>
      <c r="B267" s="396"/>
      <c r="C267" s="397"/>
      <c r="D267" s="396"/>
      <c r="E267" s="397"/>
      <c r="F267" s="396"/>
      <c r="G267" s="397"/>
    </row>
    <row r="268" spans="1:7" ht="18" customHeight="1" x14ac:dyDescent="0.3">
      <c r="A268" s="227" t="s">
        <v>244</v>
      </c>
      <c r="B268" s="396"/>
      <c r="C268" s="397"/>
      <c r="D268" s="396"/>
      <c r="E268" s="397"/>
      <c r="F268" s="399">
        <v>0</v>
      </c>
      <c r="G268" s="400"/>
    </row>
    <row r="269" spans="1:7" ht="18" customHeight="1" x14ac:dyDescent="0.35">
      <c r="A269" s="9" t="s">
        <v>143</v>
      </c>
      <c r="B269" s="10">
        <v>853</v>
      </c>
    </row>
    <row r="270" spans="1:7" ht="18" customHeight="1" x14ac:dyDescent="0.3">
      <c r="A270" s="11"/>
    </row>
    <row r="271" spans="1:7" ht="18" customHeight="1" x14ac:dyDescent="0.3">
      <c r="A271" s="145" t="s">
        <v>84</v>
      </c>
      <c r="B271" s="395" t="s">
        <v>107</v>
      </c>
      <c r="C271" s="395"/>
      <c r="D271" s="395" t="s">
        <v>108</v>
      </c>
      <c r="E271" s="395"/>
      <c r="F271" s="395" t="s">
        <v>109</v>
      </c>
      <c r="G271" s="395"/>
    </row>
    <row r="272" spans="1:7" ht="18" customHeight="1" x14ac:dyDescent="0.3">
      <c r="A272" s="145">
        <v>1</v>
      </c>
      <c r="B272" s="395">
        <v>2</v>
      </c>
      <c r="C272" s="395"/>
      <c r="D272" s="395">
        <v>3</v>
      </c>
      <c r="E272" s="395"/>
      <c r="F272" s="395">
        <v>4</v>
      </c>
      <c r="G272" s="395"/>
    </row>
    <row r="273" spans="1:7" ht="18" customHeight="1" x14ac:dyDescent="0.3">
      <c r="A273" s="145"/>
      <c r="B273" s="396"/>
      <c r="C273" s="397"/>
      <c r="D273" s="396"/>
      <c r="E273" s="397"/>
      <c r="F273" s="396"/>
      <c r="G273" s="397"/>
    </row>
    <row r="274" spans="1:7" ht="18" customHeight="1" x14ac:dyDescent="0.3">
      <c r="A274" s="145" t="s">
        <v>240</v>
      </c>
      <c r="B274" s="396"/>
      <c r="C274" s="397"/>
      <c r="D274" s="396"/>
      <c r="E274" s="397"/>
      <c r="F274" s="399">
        <v>0</v>
      </c>
      <c r="G274" s="400"/>
    </row>
    <row r="275" spans="1:7" ht="28.95" customHeight="1" x14ac:dyDescent="0.3">
      <c r="A275" s="145"/>
      <c r="B275" s="396"/>
      <c r="C275" s="397"/>
      <c r="D275" s="396"/>
      <c r="E275" s="397"/>
      <c r="F275" s="396"/>
      <c r="G275" s="397"/>
    </row>
    <row r="276" spans="1:7" ht="41.4" customHeight="1" x14ac:dyDescent="0.3">
      <c r="A276" s="145" t="s">
        <v>241</v>
      </c>
      <c r="B276" s="396"/>
      <c r="C276" s="397"/>
      <c r="D276" s="396"/>
      <c r="E276" s="397"/>
      <c r="F276" s="399">
        <v>0</v>
      </c>
      <c r="G276" s="400"/>
    </row>
    <row r="277" spans="1:7" ht="18" x14ac:dyDescent="0.3">
      <c r="A277" s="145"/>
      <c r="B277" s="396"/>
      <c r="C277" s="397"/>
      <c r="D277" s="396"/>
      <c r="E277" s="397"/>
      <c r="F277" s="396"/>
      <c r="G277" s="397"/>
    </row>
    <row r="278" spans="1:7" ht="18" x14ac:dyDescent="0.3">
      <c r="A278" s="145" t="s">
        <v>242</v>
      </c>
      <c r="B278" s="396"/>
      <c r="C278" s="397"/>
      <c r="D278" s="396"/>
      <c r="E278" s="397"/>
      <c r="F278" s="399">
        <v>0</v>
      </c>
      <c r="G278" s="400"/>
    </row>
    <row r="279" spans="1:7" ht="18" x14ac:dyDescent="0.3">
      <c r="A279" s="145"/>
      <c r="B279" s="396"/>
      <c r="C279" s="397"/>
      <c r="D279" s="396"/>
      <c r="E279" s="397"/>
      <c r="F279" s="396"/>
      <c r="G279" s="397"/>
    </row>
    <row r="280" spans="1:7" ht="58.95" customHeight="1" x14ac:dyDescent="0.3">
      <c r="A280" s="145" t="s">
        <v>243</v>
      </c>
      <c r="B280" s="396"/>
      <c r="C280" s="397"/>
      <c r="D280" s="396"/>
      <c r="E280" s="397"/>
      <c r="F280" s="399">
        <v>0</v>
      </c>
      <c r="G280" s="400"/>
    </row>
    <row r="281" spans="1:7" ht="28.95" customHeight="1" x14ac:dyDescent="0.3">
      <c r="A281" s="145"/>
      <c r="B281" s="396"/>
      <c r="C281" s="397"/>
      <c r="D281" s="396"/>
      <c r="E281" s="397"/>
      <c r="F281" s="396"/>
      <c r="G281" s="397"/>
    </row>
    <row r="282" spans="1:7" ht="28.95" customHeight="1" x14ac:dyDescent="0.3">
      <c r="A282" s="145" t="s">
        <v>244</v>
      </c>
      <c r="B282" s="396"/>
      <c r="C282" s="397"/>
      <c r="D282" s="396"/>
      <c r="E282" s="397"/>
      <c r="F282" s="399">
        <v>0</v>
      </c>
      <c r="G282" s="400"/>
    </row>
    <row r="283" spans="1:7" ht="28.95" customHeight="1" x14ac:dyDescent="0.3">
      <c r="A283" s="13"/>
      <c r="B283" s="425"/>
      <c r="C283" s="425"/>
      <c r="D283" s="425"/>
      <c r="E283" s="425"/>
      <c r="F283" s="426"/>
      <c r="G283" s="426"/>
    </row>
    <row r="284" spans="1:7" ht="18" x14ac:dyDescent="0.3">
      <c r="A284" s="15"/>
      <c r="B284" s="16"/>
      <c r="C284" s="16"/>
      <c r="D284" s="16"/>
      <c r="E284" s="16"/>
      <c r="F284" s="16"/>
      <c r="G284" s="16"/>
    </row>
    <row r="285" spans="1:7" ht="24.6" customHeight="1" x14ac:dyDescent="0.3">
      <c r="A285" s="409" t="s">
        <v>209</v>
      </c>
      <c r="B285" s="409"/>
      <c r="C285" s="409"/>
      <c r="D285" s="409"/>
      <c r="E285" s="409"/>
      <c r="F285" s="409"/>
      <c r="G285" s="409"/>
    </row>
    <row r="286" spans="1:7" ht="32.4" customHeight="1" x14ac:dyDescent="0.3">
      <c r="A286" s="427" t="s">
        <v>210</v>
      </c>
      <c r="B286" s="427"/>
      <c r="C286" s="427"/>
      <c r="D286" s="427"/>
      <c r="E286" s="427"/>
      <c r="F286" s="427"/>
      <c r="G286" s="427"/>
    </row>
    <row r="287" spans="1:7" ht="17.399999999999999" x14ac:dyDescent="0.3">
      <c r="A287" s="148"/>
      <c r="B287" s="148"/>
      <c r="C287" s="148"/>
      <c r="D287" s="148"/>
      <c r="E287" s="148"/>
      <c r="F287" s="148"/>
      <c r="G287" s="148"/>
    </row>
    <row r="288" spans="1:7" ht="18" x14ac:dyDescent="0.3">
      <c r="A288" s="9" t="s">
        <v>143</v>
      </c>
      <c r="B288" s="19">
        <v>244</v>
      </c>
      <c r="C288" s="148"/>
      <c r="D288" s="148"/>
      <c r="E288" s="148"/>
      <c r="F288" s="148"/>
      <c r="G288" s="148"/>
    </row>
    <row r="289" spans="1:7" ht="54.6" customHeight="1" x14ac:dyDescent="0.3">
      <c r="A289" s="22"/>
      <c r="B289" s="22"/>
      <c r="C289" s="22"/>
      <c r="D289" s="22"/>
      <c r="E289" s="22"/>
      <c r="F289" s="22"/>
      <c r="G289" s="22"/>
    </row>
    <row r="290" spans="1:7" ht="18" x14ac:dyDescent="0.3">
      <c r="A290" s="145" t="s">
        <v>84</v>
      </c>
      <c r="B290" s="395" t="s">
        <v>158</v>
      </c>
      <c r="C290" s="395"/>
      <c r="D290" s="395" t="s">
        <v>120</v>
      </c>
      <c r="E290" s="395"/>
      <c r="F290" s="395" t="s">
        <v>159</v>
      </c>
      <c r="G290" s="395"/>
    </row>
    <row r="291" spans="1:7" ht="18" x14ac:dyDescent="0.3">
      <c r="A291" s="145">
        <v>1</v>
      </c>
      <c r="B291" s="396">
        <v>2</v>
      </c>
      <c r="C291" s="397"/>
      <c r="D291" s="396">
        <v>3</v>
      </c>
      <c r="E291" s="397"/>
      <c r="F291" s="416">
        <v>4</v>
      </c>
      <c r="G291" s="417"/>
    </row>
    <row r="292" spans="1:7" ht="18" x14ac:dyDescent="0.3">
      <c r="A292" s="13" t="s">
        <v>157</v>
      </c>
      <c r="B292" s="416"/>
      <c r="C292" s="417"/>
      <c r="D292" s="416"/>
      <c r="E292" s="417"/>
      <c r="F292" s="399">
        <f>B292*D292</f>
        <v>0</v>
      </c>
      <c r="G292" s="400"/>
    </row>
    <row r="293" spans="1:7" ht="18" x14ac:dyDescent="0.3">
      <c r="A293" s="13" t="s">
        <v>118</v>
      </c>
      <c r="B293" s="416"/>
      <c r="C293" s="417"/>
      <c r="D293" s="416"/>
      <c r="E293" s="417"/>
      <c r="F293" s="423"/>
      <c r="G293" s="424"/>
    </row>
    <row r="294" spans="1:7" ht="17.399999999999999" x14ac:dyDescent="0.3">
      <c r="A294" s="144"/>
      <c r="B294" s="144"/>
      <c r="C294" s="144"/>
      <c r="D294" s="144"/>
      <c r="E294" s="144"/>
      <c r="F294" s="144"/>
      <c r="G294" s="144"/>
    </row>
    <row r="295" spans="1:7" ht="17.399999999999999" x14ac:dyDescent="0.3">
      <c r="A295" s="408" t="s">
        <v>211</v>
      </c>
      <c r="B295" s="408"/>
      <c r="C295" s="408"/>
      <c r="D295" s="408"/>
      <c r="E295" s="408"/>
      <c r="F295" s="408"/>
      <c r="G295" s="408"/>
    </row>
    <row r="296" spans="1:7" ht="18" x14ac:dyDescent="0.3">
      <c r="A296" s="9"/>
    </row>
    <row r="297" spans="1:7" ht="18" x14ac:dyDescent="0.35">
      <c r="A297" s="9" t="s">
        <v>143</v>
      </c>
      <c r="B297" s="10">
        <v>244</v>
      </c>
    </row>
    <row r="298" spans="1:7" ht="17.399999999999999" x14ac:dyDescent="0.3">
      <c r="A298" s="8"/>
    </row>
    <row r="299" spans="1:7" ht="50.4" customHeight="1" x14ac:dyDescent="0.3">
      <c r="A299" s="145" t="s">
        <v>84</v>
      </c>
      <c r="B299" s="395" t="s">
        <v>119</v>
      </c>
      <c r="C299" s="395"/>
      <c r="D299" s="395" t="s">
        <v>120</v>
      </c>
      <c r="E299" s="395"/>
      <c r="F299" s="395" t="s">
        <v>183</v>
      </c>
      <c r="G299" s="395"/>
    </row>
    <row r="300" spans="1:7" ht="18" x14ac:dyDescent="0.3">
      <c r="A300" s="145">
        <v>1</v>
      </c>
      <c r="B300" s="396">
        <v>2</v>
      </c>
      <c r="C300" s="397"/>
      <c r="D300" s="396">
        <v>3</v>
      </c>
      <c r="E300" s="397"/>
      <c r="F300" s="416">
        <v>4</v>
      </c>
      <c r="G300" s="417"/>
    </row>
    <row r="301" spans="1:7" ht="18" x14ac:dyDescent="0.3">
      <c r="A301" s="13" t="s">
        <v>121</v>
      </c>
      <c r="B301" s="416">
        <v>1</v>
      </c>
      <c r="C301" s="417"/>
      <c r="D301" s="416">
        <v>1526.6669999999999</v>
      </c>
      <c r="E301" s="417"/>
      <c r="F301" s="399">
        <f>B301*D301*12</f>
        <v>18320.004000000001</v>
      </c>
      <c r="G301" s="400"/>
    </row>
    <row r="302" spans="1:7" ht="18" x14ac:dyDescent="0.3">
      <c r="A302" s="13" t="s">
        <v>276</v>
      </c>
      <c r="B302" s="416">
        <v>1</v>
      </c>
      <c r="C302" s="417"/>
      <c r="D302" s="416">
        <v>2879.614</v>
      </c>
      <c r="E302" s="417"/>
      <c r="F302" s="399">
        <f>B302*D302*12</f>
        <v>34555.368000000002</v>
      </c>
      <c r="G302" s="400"/>
    </row>
    <row r="303" spans="1:7" ht="18" x14ac:dyDescent="0.3">
      <c r="A303" s="13" t="s">
        <v>144</v>
      </c>
      <c r="B303" s="416"/>
      <c r="C303" s="417"/>
      <c r="D303" s="416"/>
      <c r="E303" s="417"/>
      <c r="F303" s="423">
        <f>F301+F302</f>
        <v>52875.372000000003</v>
      </c>
      <c r="G303" s="424"/>
    </row>
    <row r="304" spans="1:7" ht="15" x14ac:dyDescent="0.3">
      <c r="A304" s="23"/>
    </row>
    <row r="305" spans="1:7" ht="17.399999999999999" x14ac:dyDescent="0.3">
      <c r="A305" s="408" t="s">
        <v>212</v>
      </c>
      <c r="B305" s="408"/>
      <c r="C305" s="408"/>
      <c r="D305" s="408"/>
      <c r="E305" s="408"/>
      <c r="F305" s="408"/>
      <c r="G305" s="408"/>
    </row>
    <row r="306" spans="1:7" ht="18" x14ac:dyDescent="0.3">
      <c r="A306" s="9"/>
    </row>
    <row r="307" spans="1:7" ht="18" x14ac:dyDescent="0.35">
      <c r="A307" s="9" t="s">
        <v>143</v>
      </c>
      <c r="B307" s="10">
        <v>244</v>
      </c>
    </row>
    <row r="308" spans="1:7" ht="54.6" customHeight="1" x14ac:dyDescent="0.3">
      <c r="A308" s="8"/>
    </row>
    <row r="309" spans="1:7" ht="18" x14ac:dyDescent="0.3">
      <c r="A309" s="145" t="s">
        <v>84</v>
      </c>
      <c r="B309" s="395" t="s">
        <v>123</v>
      </c>
      <c r="C309" s="395"/>
      <c r="D309" s="395" t="s">
        <v>91</v>
      </c>
      <c r="E309" s="395"/>
      <c r="F309" s="395" t="s">
        <v>183</v>
      </c>
      <c r="G309" s="395"/>
    </row>
    <row r="310" spans="1:7" ht="18" x14ac:dyDescent="0.3">
      <c r="A310" s="145">
        <v>1</v>
      </c>
      <c r="B310" s="396">
        <v>2</v>
      </c>
      <c r="C310" s="397"/>
      <c r="D310" s="396">
        <v>3</v>
      </c>
      <c r="E310" s="397"/>
      <c r="F310" s="396">
        <v>4</v>
      </c>
      <c r="G310" s="397"/>
    </row>
    <row r="311" spans="1:7" ht="18" x14ac:dyDescent="0.3">
      <c r="A311" s="13"/>
      <c r="B311" s="396"/>
      <c r="C311" s="397"/>
      <c r="D311" s="396"/>
      <c r="E311" s="397"/>
      <c r="F311" s="399">
        <f>B311*D311*12</f>
        <v>0</v>
      </c>
      <c r="G311" s="400"/>
    </row>
    <row r="312" spans="1:7" ht="18" x14ac:dyDescent="0.3">
      <c r="A312" s="13" t="s">
        <v>118</v>
      </c>
      <c r="B312" s="396"/>
      <c r="C312" s="397"/>
      <c r="D312" s="396"/>
      <c r="E312" s="397"/>
      <c r="F312" s="399">
        <f>B312*D312*12</f>
        <v>0</v>
      </c>
      <c r="G312" s="400"/>
    </row>
    <row r="313" spans="1:7" ht="17.399999999999999" x14ac:dyDescent="0.3">
      <c r="A313" s="8"/>
    </row>
    <row r="314" spans="1:7" ht="17.399999999999999" x14ac:dyDescent="0.3">
      <c r="A314" s="408" t="s">
        <v>213</v>
      </c>
      <c r="B314" s="408"/>
      <c r="C314" s="408"/>
      <c r="D314" s="408"/>
      <c r="E314" s="408"/>
      <c r="F314" s="408"/>
      <c r="G314" s="408"/>
    </row>
    <row r="315" spans="1:7" ht="18" x14ac:dyDescent="0.3">
      <c r="A315" s="9"/>
    </row>
    <row r="316" spans="1:7" ht="18" x14ac:dyDescent="0.35">
      <c r="A316" s="9" t="s">
        <v>143</v>
      </c>
      <c r="B316" s="10" t="s">
        <v>303</v>
      </c>
    </row>
    <row r="317" spans="1:7" ht="17.399999999999999" x14ac:dyDescent="0.3">
      <c r="A317" s="8"/>
    </row>
    <row r="318" spans="1:7" ht="18" customHeight="1" x14ac:dyDescent="0.3">
      <c r="A318" s="298" t="s">
        <v>84</v>
      </c>
      <c r="B318" s="395" t="s">
        <v>124</v>
      </c>
      <c r="C318" s="395"/>
      <c r="D318" s="395" t="s">
        <v>125</v>
      </c>
      <c r="E318" s="395"/>
      <c r="F318" s="395" t="s">
        <v>92</v>
      </c>
      <c r="G318" s="395"/>
    </row>
    <row r="319" spans="1:7" ht="18" x14ac:dyDescent="0.3">
      <c r="A319" s="298">
        <v>1</v>
      </c>
      <c r="B319" s="396">
        <v>2</v>
      </c>
      <c r="C319" s="397"/>
      <c r="D319" s="396">
        <v>3</v>
      </c>
      <c r="E319" s="397"/>
      <c r="F319" s="396">
        <v>4</v>
      </c>
      <c r="G319" s="397"/>
    </row>
    <row r="320" spans="1:7" ht="54" x14ac:dyDescent="0.3">
      <c r="A320" s="13" t="s">
        <v>18</v>
      </c>
      <c r="B320" s="396">
        <v>88.789904800000002</v>
      </c>
      <c r="C320" s="397"/>
      <c r="D320" s="396">
        <v>4320.4671797999999</v>
      </c>
      <c r="E320" s="397"/>
      <c r="F320" s="399">
        <f t="shared" ref="F320:F325" si="1">B320*D320</f>
        <v>383613.86958596646</v>
      </c>
      <c r="G320" s="400"/>
    </row>
    <row r="321" spans="1:7" ht="44.55" customHeight="1" x14ac:dyDescent="0.3">
      <c r="A321" s="13" t="s">
        <v>19</v>
      </c>
      <c r="B321" s="396"/>
      <c r="C321" s="397"/>
      <c r="D321" s="396"/>
      <c r="E321" s="397"/>
      <c r="F321" s="399">
        <f t="shared" si="1"/>
        <v>0</v>
      </c>
      <c r="G321" s="400"/>
    </row>
    <row r="322" spans="1:7" ht="72" x14ac:dyDescent="0.3">
      <c r="A322" s="13" t="s">
        <v>20</v>
      </c>
      <c r="B322" s="396">
        <v>10560.850759999999</v>
      </c>
      <c r="C322" s="397"/>
      <c r="D322" s="396">
        <v>6.2909837</v>
      </c>
      <c r="E322" s="397"/>
      <c r="F322" s="399">
        <f>B322*D322</f>
        <v>66438.139989292613</v>
      </c>
      <c r="G322" s="400"/>
    </row>
    <row r="323" spans="1:7" ht="72" x14ac:dyDescent="0.3">
      <c r="A323" s="13" t="s">
        <v>21</v>
      </c>
      <c r="B323" s="396">
        <v>61.63017</v>
      </c>
      <c r="C323" s="397"/>
      <c r="D323" s="396">
        <v>88.741600000000005</v>
      </c>
      <c r="E323" s="397"/>
      <c r="F323" s="399">
        <f t="shared" si="1"/>
        <v>5469.1598940720005</v>
      </c>
      <c r="G323" s="400"/>
    </row>
    <row r="324" spans="1:7" ht="54" x14ac:dyDescent="0.3">
      <c r="A324" s="24" t="s">
        <v>22</v>
      </c>
      <c r="B324" s="396">
        <v>12</v>
      </c>
      <c r="C324" s="397"/>
      <c r="D324" s="396">
        <v>2829.3325</v>
      </c>
      <c r="E324" s="397"/>
      <c r="F324" s="399">
        <f t="shared" si="1"/>
        <v>33951.99</v>
      </c>
      <c r="G324" s="400"/>
    </row>
    <row r="325" spans="1:7" ht="54" x14ac:dyDescent="0.3">
      <c r="A325" s="24" t="s">
        <v>306</v>
      </c>
      <c r="B325" s="396"/>
      <c r="C325" s="397"/>
      <c r="D325" s="396"/>
      <c r="E325" s="397"/>
      <c r="F325" s="399">
        <f t="shared" si="1"/>
        <v>0</v>
      </c>
      <c r="G325" s="400"/>
    </row>
    <row r="326" spans="1:7" ht="18" x14ac:dyDescent="0.3">
      <c r="A326" s="24" t="s">
        <v>144</v>
      </c>
      <c r="B326" s="396"/>
      <c r="C326" s="397"/>
      <c r="D326" s="396"/>
      <c r="E326" s="397"/>
      <c r="F326" s="399">
        <f>F320+F321+F322+F323+F324</f>
        <v>489473.15946933103</v>
      </c>
      <c r="G326" s="400"/>
    </row>
    <row r="327" spans="1:7" ht="39" customHeight="1" x14ac:dyDescent="0.3">
      <c r="A327" s="25"/>
      <c r="B327" s="26"/>
      <c r="C327" s="26"/>
      <c r="D327" s="26"/>
      <c r="E327" s="26"/>
      <c r="F327" s="26"/>
      <c r="G327" s="26"/>
    </row>
    <row r="328" spans="1:7" ht="17.399999999999999" x14ac:dyDescent="0.3">
      <c r="A328" s="428" t="s">
        <v>214</v>
      </c>
      <c r="B328" s="428"/>
      <c r="C328" s="428"/>
      <c r="D328" s="428"/>
      <c r="E328" s="428"/>
      <c r="F328" s="428"/>
      <c r="G328" s="428"/>
    </row>
    <row r="329" spans="1:7" ht="17.399999999999999" x14ac:dyDescent="0.3">
      <c r="A329" s="149"/>
      <c r="B329" s="149"/>
      <c r="C329" s="149"/>
      <c r="D329" s="149"/>
      <c r="E329" s="149"/>
      <c r="F329" s="149"/>
      <c r="G329" s="149"/>
    </row>
    <row r="330" spans="1:7" ht="18" x14ac:dyDescent="0.35">
      <c r="A330" s="9" t="s">
        <v>143</v>
      </c>
      <c r="B330" s="10">
        <v>244</v>
      </c>
    </row>
    <row r="331" spans="1:7" ht="39.6" customHeight="1" x14ac:dyDescent="0.3">
      <c r="A331" s="8"/>
    </row>
    <row r="332" spans="1:7" ht="18" x14ac:dyDescent="0.3">
      <c r="A332" s="145" t="s">
        <v>84</v>
      </c>
      <c r="B332" s="395" t="s">
        <v>126</v>
      </c>
      <c r="C332" s="395"/>
      <c r="D332" s="395" t="s">
        <v>146</v>
      </c>
      <c r="E332" s="395"/>
      <c r="F332" s="395" t="s">
        <v>127</v>
      </c>
      <c r="G332" s="395"/>
    </row>
    <row r="333" spans="1:7" ht="43.2" customHeight="1" x14ac:dyDescent="0.3">
      <c r="A333" s="145">
        <v>1</v>
      </c>
      <c r="B333" s="396">
        <v>2</v>
      </c>
      <c r="C333" s="397"/>
      <c r="D333" s="396">
        <v>3</v>
      </c>
      <c r="E333" s="397"/>
      <c r="F333" s="396">
        <v>4</v>
      </c>
      <c r="G333" s="397"/>
    </row>
    <row r="334" spans="1:7" ht="36" x14ac:dyDescent="0.3">
      <c r="A334" s="13" t="s">
        <v>128</v>
      </c>
      <c r="B334" s="396"/>
      <c r="C334" s="397"/>
      <c r="D334" s="396"/>
      <c r="E334" s="397"/>
      <c r="F334" s="399">
        <f>B334*D334</f>
        <v>0</v>
      </c>
      <c r="G334" s="400"/>
    </row>
    <row r="335" spans="1:7" ht="18" x14ac:dyDescent="0.3">
      <c r="A335" s="13" t="s">
        <v>116</v>
      </c>
      <c r="B335" s="396"/>
      <c r="C335" s="397"/>
      <c r="D335" s="396"/>
      <c r="E335" s="397"/>
      <c r="F335" s="399">
        <f>B335*D335</f>
        <v>0</v>
      </c>
      <c r="G335" s="400"/>
    </row>
    <row r="336" spans="1:7" ht="18" x14ac:dyDescent="0.3">
      <c r="A336" s="27"/>
      <c r="B336" s="26"/>
      <c r="C336" s="26"/>
      <c r="D336" s="26"/>
      <c r="E336" s="26"/>
      <c r="F336" s="26"/>
      <c r="G336" s="26"/>
    </row>
    <row r="337" spans="1:7" ht="33.6" customHeight="1" x14ac:dyDescent="0.3">
      <c r="A337" s="427" t="s">
        <v>215</v>
      </c>
      <c r="B337" s="427"/>
      <c r="C337" s="427"/>
      <c r="D337" s="427"/>
      <c r="E337" s="427"/>
      <c r="F337" s="427"/>
      <c r="G337" s="427"/>
    </row>
    <row r="338" spans="1:7" ht="43.8" customHeight="1" x14ac:dyDescent="0.3">
      <c r="A338" s="9"/>
    </row>
    <row r="339" spans="1:7" ht="18" x14ac:dyDescent="0.35">
      <c r="A339" s="9" t="s">
        <v>143</v>
      </c>
      <c r="B339" s="10">
        <v>243</v>
      </c>
    </row>
    <row r="340" spans="1:7" ht="34.200000000000003" customHeight="1" x14ac:dyDescent="0.3">
      <c r="A340" s="8"/>
    </row>
    <row r="341" spans="1:7" ht="34.200000000000003" customHeight="1" x14ac:dyDescent="0.3">
      <c r="A341" s="396" t="s">
        <v>84</v>
      </c>
      <c r="B341" s="403"/>
      <c r="C341" s="397"/>
      <c r="D341" s="395" t="s">
        <v>129</v>
      </c>
      <c r="E341" s="395"/>
      <c r="F341" s="395" t="s">
        <v>130</v>
      </c>
      <c r="G341" s="395"/>
    </row>
    <row r="342" spans="1:7" ht="34.200000000000003" customHeight="1" x14ac:dyDescent="0.35">
      <c r="A342" s="396">
        <v>1</v>
      </c>
      <c r="B342" s="403"/>
      <c r="C342" s="397"/>
      <c r="D342" s="410">
        <v>2</v>
      </c>
      <c r="E342" s="411"/>
      <c r="F342" s="410">
        <v>3</v>
      </c>
      <c r="G342" s="411"/>
    </row>
    <row r="343" spans="1:7" ht="34.200000000000003" customHeight="1" x14ac:dyDescent="0.3">
      <c r="A343" s="404" t="s">
        <v>161</v>
      </c>
      <c r="B343" s="405"/>
      <c r="C343" s="406"/>
      <c r="D343" s="430"/>
      <c r="E343" s="431"/>
      <c r="F343" s="412">
        <v>0</v>
      </c>
      <c r="G343" s="413"/>
    </row>
    <row r="344" spans="1:7" ht="18" x14ac:dyDescent="0.3">
      <c r="A344" s="404" t="s">
        <v>118</v>
      </c>
      <c r="B344" s="405"/>
      <c r="C344" s="406"/>
      <c r="D344" s="430"/>
      <c r="E344" s="431"/>
      <c r="F344" s="414"/>
      <c r="G344" s="415"/>
    </row>
    <row r="345" spans="1:7" ht="18" x14ac:dyDescent="0.3">
      <c r="A345" s="28"/>
      <c r="B345" s="28"/>
      <c r="C345" s="28"/>
      <c r="D345" s="17"/>
      <c r="E345" s="17"/>
      <c r="F345" s="17"/>
      <c r="G345" s="17"/>
    </row>
    <row r="346" spans="1:7" ht="18" x14ac:dyDescent="0.35">
      <c r="A346" s="9" t="s">
        <v>143</v>
      </c>
      <c r="B346" s="10">
        <v>244</v>
      </c>
    </row>
    <row r="347" spans="1:7" ht="17.399999999999999" x14ac:dyDescent="0.3">
      <c r="A347" s="8"/>
    </row>
    <row r="348" spans="1:7" ht="18" customHeight="1" x14ac:dyDescent="0.3">
      <c r="A348" s="396" t="s">
        <v>84</v>
      </c>
      <c r="B348" s="403"/>
      <c r="C348" s="397"/>
      <c r="D348" s="395" t="s">
        <v>129</v>
      </c>
      <c r="E348" s="395"/>
      <c r="F348" s="395" t="s">
        <v>130</v>
      </c>
      <c r="G348" s="395"/>
    </row>
    <row r="349" spans="1:7" ht="18" x14ac:dyDescent="0.35">
      <c r="A349" s="396">
        <v>1</v>
      </c>
      <c r="B349" s="403"/>
      <c r="C349" s="397"/>
      <c r="D349" s="410">
        <v>2</v>
      </c>
      <c r="E349" s="411"/>
      <c r="F349" s="410">
        <v>3</v>
      </c>
      <c r="G349" s="411"/>
    </row>
    <row r="350" spans="1:7" ht="37.200000000000003" customHeight="1" x14ac:dyDescent="0.3">
      <c r="A350" s="404" t="s">
        <v>277</v>
      </c>
      <c r="B350" s="405"/>
      <c r="C350" s="406"/>
      <c r="D350" s="430">
        <v>12</v>
      </c>
      <c r="E350" s="431"/>
      <c r="F350" s="412">
        <v>48898.080000000002</v>
      </c>
      <c r="G350" s="413"/>
    </row>
    <row r="351" spans="1:7" ht="18" customHeight="1" x14ac:dyDescent="0.3">
      <c r="A351" s="404" t="s">
        <v>278</v>
      </c>
      <c r="B351" s="405"/>
      <c r="C351" s="406"/>
      <c r="D351" s="430">
        <v>12</v>
      </c>
      <c r="E351" s="431"/>
      <c r="F351" s="412">
        <v>32490.34</v>
      </c>
      <c r="G351" s="413"/>
    </row>
    <row r="352" spans="1:7" ht="25.8" customHeight="1" x14ac:dyDescent="0.3">
      <c r="A352" s="404" t="s">
        <v>133</v>
      </c>
      <c r="B352" s="405"/>
      <c r="C352" s="406"/>
      <c r="D352" s="430">
        <v>20</v>
      </c>
      <c r="E352" s="431"/>
      <c r="F352" s="412">
        <v>6000</v>
      </c>
      <c r="G352" s="413"/>
    </row>
    <row r="353" spans="1:7" ht="37.799999999999997" customHeight="1" x14ac:dyDescent="0.3">
      <c r="A353" s="404" t="s">
        <v>131</v>
      </c>
      <c r="B353" s="405"/>
      <c r="C353" s="406"/>
      <c r="D353" s="430">
        <v>5</v>
      </c>
      <c r="E353" s="431"/>
      <c r="F353" s="412">
        <v>9508.07</v>
      </c>
      <c r="G353" s="413"/>
    </row>
    <row r="354" spans="1:7" ht="18" x14ac:dyDescent="0.35">
      <c r="A354" s="404" t="s">
        <v>144</v>
      </c>
      <c r="B354" s="405"/>
      <c r="C354" s="406"/>
      <c r="D354" s="430"/>
      <c r="E354" s="431"/>
      <c r="F354" s="479">
        <f>F350+F351+F352+F353</f>
        <v>96896.489999999991</v>
      </c>
      <c r="G354" s="480"/>
    </row>
    <row r="355" spans="1:7" ht="18" x14ac:dyDescent="0.3">
      <c r="A355" s="29"/>
    </row>
    <row r="356" spans="1:7" ht="17.399999999999999" x14ac:dyDescent="0.3">
      <c r="A356" s="408" t="s">
        <v>216</v>
      </c>
      <c r="B356" s="408"/>
      <c r="C356" s="408"/>
      <c r="D356" s="408"/>
      <c r="E356" s="408"/>
      <c r="F356" s="408"/>
      <c r="G356" s="408"/>
    </row>
    <row r="357" spans="1:7" ht="30" customHeight="1" x14ac:dyDescent="0.3">
      <c r="A357" s="9"/>
    </row>
    <row r="358" spans="1:7" ht="18" x14ac:dyDescent="0.35">
      <c r="A358" s="9" t="s">
        <v>143</v>
      </c>
      <c r="B358" s="10">
        <v>243</v>
      </c>
    </row>
    <row r="359" spans="1:7" ht="18.899999999999999" customHeight="1" x14ac:dyDescent="0.3">
      <c r="A359" s="8"/>
    </row>
    <row r="360" spans="1:7" ht="18" x14ac:dyDescent="0.3">
      <c r="A360" s="396" t="s">
        <v>84</v>
      </c>
      <c r="B360" s="403"/>
      <c r="C360" s="397"/>
      <c r="D360" s="395" t="s">
        <v>135</v>
      </c>
      <c r="E360" s="395"/>
      <c r="F360" s="395" t="s">
        <v>136</v>
      </c>
      <c r="G360" s="395"/>
    </row>
    <row r="361" spans="1:7" ht="51" customHeight="1" x14ac:dyDescent="0.35">
      <c r="A361" s="396">
        <v>1</v>
      </c>
      <c r="B361" s="403"/>
      <c r="C361" s="397"/>
      <c r="D361" s="410">
        <v>2</v>
      </c>
      <c r="E361" s="411"/>
      <c r="F361" s="410">
        <v>3</v>
      </c>
      <c r="G361" s="411"/>
    </row>
    <row r="362" spans="1:7" ht="55.5" customHeight="1" x14ac:dyDescent="0.3">
      <c r="A362" s="404" t="s">
        <v>160</v>
      </c>
      <c r="B362" s="405"/>
      <c r="C362" s="406"/>
      <c r="D362" s="430"/>
      <c r="E362" s="431"/>
      <c r="F362" s="412">
        <v>0</v>
      </c>
      <c r="G362" s="413"/>
    </row>
    <row r="363" spans="1:7" ht="18" x14ac:dyDescent="0.3">
      <c r="A363" s="404" t="s">
        <v>118</v>
      </c>
      <c r="B363" s="405"/>
      <c r="C363" s="406"/>
      <c r="D363" s="430"/>
      <c r="E363" s="431"/>
      <c r="F363" s="414"/>
      <c r="G363" s="415"/>
    </row>
    <row r="364" spans="1:7" ht="18" x14ac:dyDescent="0.3">
      <c r="A364" s="28"/>
      <c r="B364" s="28"/>
      <c r="C364" s="28"/>
      <c r="D364" s="17"/>
      <c r="E364" s="17"/>
      <c r="F364" s="17"/>
      <c r="G364" s="17"/>
    </row>
    <row r="365" spans="1:7" ht="18" x14ac:dyDescent="0.35">
      <c r="A365" s="9" t="s">
        <v>143</v>
      </c>
      <c r="B365" s="10">
        <v>244</v>
      </c>
    </row>
    <row r="366" spans="1:7" ht="17.399999999999999" x14ac:dyDescent="0.3">
      <c r="A366" s="8"/>
    </row>
    <row r="367" spans="1:7" ht="18" customHeight="1" x14ac:dyDescent="0.3">
      <c r="A367" s="396" t="s">
        <v>84</v>
      </c>
      <c r="B367" s="403"/>
      <c r="C367" s="397"/>
      <c r="D367" s="395" t="s">
        <v>135</v>
      </c>
      <c r="E367" s="395"/>
      <c r="F367" s="395" t="s">
        <v>136</v>
      </c>
      <c r="G367" s="395"/>
    </row>
    <row r="368" spans="1:7" ht="18" x14ac:dyDescent="0.35">
      <c r="A368" s="396">
        <v>1</v>
      </c>
      <c r="B368" s="403"/>
      <c r="C368" s="397"/>
      <c r="D368" s="410">
        <v>2</v>
      </c>
      <c r="E368" s="411"/>
      <c r="F368" s="410">
        <v>3</v>
      </c>
      <c r="G368" s="411"/>
    </row>
    <row r="369" spans="1:7" ht="19.8" customHeight="1" x14ac:dyDescent="0.3">
      <c r="A369" s="404" t="s">
        <v>137</v>
      </c>
      <c r="B369" s="405"/>
      <c r="C369" s="406"/>
      <c r="D369" s="430">
        <v>3</v>
      </c>
      <c r="E369" s="431"/>
      <c r="F369" s="412">
        <v>57926</v>
      </c>
      <c r="G369" s="413"/>
    </row>
    <row r="370" spans="1:7" ht="18" x14ac:dyDescent="0.3">
      <c r="A370" s="404" t="s">
        <v>138</v>
      </c>
      <c r="B370" s="405"/>
      <c r="C370" s="406"/>
      <c r="D370" s="430">
        <v>1</v>
      </c>
      <c r="E370" s="431"/>
      <c r="F370" s="412">
        <v>78820.56</v>
      </c>
      <c r="G370" s="413"/>
    </row>
    <row r="371" spans="1:7" ht="18" customHeight="1" x14ac:dyDescent="0.3">
      <c r="A371" s="404" t="s">
        <v>279</v>
      </c>
      <c r="B371" s="405"/>
      <c r="C371" s="406"/>
      <c r="D371" s="430">
        <v>1</v>
      </c>
      <c r="E371" s="431"/>
      <c r="F371" s="412">
        <v>25489.439999999999</v>
      </c>
      <c r="G371" s="413"/>
    </row>
    <row r="372" spans="1:7" ht="18" customHeight="1" x14ac:dyDescent="0.3">
      <c r="A372" s="404" t="s">
        <v>370</v>
      </c>
      <c r="B372" s="405"/>
      <c r="C372" s="406"/>
      <c r="D372" s="430">
        <v>1</v>
      </c>
      <c r="E372" s="431"/>
      <c r="F372" s="412">
        <v>30000</v>
      </c>
      <c r="G372" s="413"/>
    </row>
    <row r="373" spans="1:7" ht="18" customHeight="1" x14ac:dyDescent="0.3">
      <c r="A373" s="404" t="s">
        <v>280</v>
      </c>
      <c r="B373" s="405"/>
      <c r="C373" s="406"/>
      <c r="D373" s="430">
        <v>3</v>
      </c>
      <c r="E373" s="431"/>
      <c r="F373" s="412">
        <v>36712.39</v>
      </c>
      <c r="G373" s="413"/>
    </row>
    <row r="374" spans="1:7" ht="22.2" customHeight="1" x14ac:dyDescent="0.35">
      <c r="A374" s="404" t="s">
        <v>144</v>
      </c>
      <c r="B374" s="405"/>
      <c r="C374" s="406"/>
      <c r="D374" s="430"/>
      <c r="E374" s="431"/>
      <c r="F374" s="479">
        <f>F369+F370+F371+F372+F373</f>
        <v>228948.39</v>
      </c>
      <c r="G374" s="480"/>
    </row>
    <row r="375" spans="1:7" ht="17.399999999999999" x14ac:dyDescent="0.3">
      <c r="A375" s="408" t="s">
        <v>217</v>
      </c>
      <c r="B375" s="408"/>
      <c r="C375" s="408"/>
      <c r="D375" s="408"/>
      <c r="E375" s="408"/>
      <c r="F375" s="408"/>
      <c r="G375" s="408"/>
    </row>
    <row r="376" spans="1:7" ht="18" x14ac:dyDescent="0.3">
      <c r="A376" s="9"/>
    </row>
    <row r="377" spans="1:7" ht="18" x14ac:dyDescent="0.35">
      <c r="A377" s="9" t="s">
        <v>143</v>
      </c>
      <c r="B377" s="10">
        <v>244</v>
      </c>
    </row>
    <row r="378" spans="1:7" ht="34.799999999999997" customHeight="1" x14ac:dyDescent="0.3">
      <c r="A378" s="8"/>
    </row>
    <row r="379" spans="1:7" ht="18" x14ac:dyDescent="0.3">
      <c r="A379" s="396" t="s">
        <v>84</v>
      </c>
      <c r="B379" s="397"/>
      <c r="C379" s="396" t="s">
        <v>135</v>
      </c>
      <c r="D379" s="397"/>
      <c r="E379" s="396" t="s">
        <v>136</v>
      </c>
      <c r="F379" s="403"/>
      <c r="G379" s="397"/>
    </row>
    <row r="380" spans="1:7" ht="18" x14ac:dyDescent="0.35">
      <c r="A380" s="396">
        <v>1</v>
      </c>
      <c r="B380" s="397"/>
      <c r="C380" s="396">
        <v>2</v>
      </c>
      <c r="D380" s="397"/>
      <c r="E380" s="410">
        <v>3</v>
      </c>
      <c r="F380" s="434"/>
      <c r="G380" s="411"/>
    </row>
    <row r="381" spans="1:7" ht="18" x14ac:dyDescent="0.3">
      <c r="A381" s="404" t="s">
        <v>25</v>
      </c>
      <c r="B381" s="406"/>
      <c r="C381" s="396"/>
      <c r="D381" s="397"/>
      <c r="E381" s="412">
        <v>0</v>
      </c>
      <c r="F381" s="481"/>
      <c r="G381" s="413"/>
    </row>
    <row r="382" spans="1:7" ht="18" x14ac:dyDescent="0.3">
      <c r="A382" s="404" t="s">
        <v>118</v>
      </c>
      <c r="B382" s="406"/>
      <c r="C382" s="396"/>
      <c r="D382" s="397"/>
      <c r="E382" s="414"/>
      <c r="F382" s="436"/>
      <c r="G382" s="415"/>
    </row>
    <row r="383" spans="1:7" ht="15" x14ac:dyDescent="0.3">
      <c r="A383" s="23"/>
    </row>
    <row r="384" spans="1:7" ht="17.399999999999999" x14ac:dyDescent="0.3">
      <c r="A384" s="409" t="s">
        <v>218</v>
      </c>
      <c r="B384" s="409"/>
      <c r="C384" s="409"/>
      <c r="D384" s="409"/>
      <c r="E384" s="409"/>
      <c r="F384" s="409"/>
      <c r="G384" s="409"/>
    </row>
    <row r="385" spans="1:7" ht="18" x14ac:dyDescent="0.3">
      <c r="A385" s="29"/>
    </row>
    <row r="386" spans="1:7" ht="18" x14ac:dyDescent="0.35">
      <c r="A386" s="9" t="s">
        <v>143</v>
      </c>
      <c r="B386" s="10">
        <v>244</v>
      </c>
    </row>
    <row r="387" spans="1:7" ht="17.399999999999999" x14ac:dyDescent="0.3">
      <c r="A387" s="8"/>
    </row>
    <row r="388" spans="1:7" ht="18" x14ac:dyDescent="0.3">
      <c r="A388" s="145" t="s">
        <v>84</v>
      </c>
      <c r="B388" s="395" t="s">
        <v>140</v>
      </c>
      <c r="C388" s="395"/>
      <c r="D388" s="395" t="s">
        <v>141</v>
      </c>
      <c r="E388" s="395"/>
      <c r="F388" s="395" t="s">
        <v>147</v>
      </c>
      <c r="G388" s="395"/>
    </row>
    <row r="389" spans="1:7" ht="41.4" customHeight="1" x14ac:dyDescent="0.3">
      <c r="A389" s="145">
        <v>1</v>
      </c>
      <c r="B389" s="396">
        <v>2</v>
      </c>
      <c r="C389" s="397"/>
      <c r="D389" s="396">
        <v>3</v>
      </c>
      <c r="E389" s="397"/>
      <c r="F389" s="396">
        <v>4</v>
      </c>
      <c r="G389" s="397"/>
    </row>
    <row r="390" spans="1:7" ht="18" x14ac:dyDescent="0.3">
      <c r="A390" s="145"/>
      <c r="B390" s="396"/>
      <c r="C390" s="397"/>
      <c r="D390" s="396"/>
      <c r="E390" s="397"/>
      <c r="F390" s="399">
        <f>B390*D390</f>
        <v>0</v>
      </c>
      <c r="G390" s="400"/>
    </row>
    <row r="391" spans="1:7" ht="18" x14ac:dyDescent="0.3">
      <c r="A391" s="147" t="s">
        <v>243</v>
      </c>
      <c r="B391" s="396"/>
      <c r="C391" s="397"/>
      <c r="D391" s="396"/>
      <c r="E391" s="397"/>
      <c r="F391" s="399">
        <f>B391*D391</f>
        <v>0</v>
      </c>
      <c r="G391" s="400"/>
    </row>
    <row r="392" spans="1:7" ht="18" x14ac:dyDescent="0.3">
      <c r="A392" s="147"/>
      <c r="B392" s="396"/>
      <c r="C392" s="397"/>
      <c r="D392" s="396"/>
      <c r="E392" s="397"/>
      <c r="F392" s="399">
        <f>B392*D392</f>
        <v>0</v>
      </c>
      <c r="G392" s="400"/>
    </row>
    <row r="393" spans="1:7" ht="18" x14ac:dyDescent="0.3">
      <c r="A393" s="13" t="s">
        <v>244</v>
      </c>
      <c r="B393" s="396"/>
      <c r="C393" s="397"/>
      <c r="D393" s="396"/>
      <c r="E393" s="397"/>
      <c r="F393" s="399">
        <f>B393*D393</f>
        <v>0</v>
      </c>
      <c r="G393" s="400"/>
    </row>
    <row r="394" spans="1:7" ht="28.2" customHeight="1" x14ac:dyDescent="0.3">
      <c r="A394" s="8"/>
    </row>
    <row r="395" spans="1:7" ht="17.399999999999999" x14ac:dyDescent="0.3">
      <c r="A395" s="408" t="s">
        <v>219</v>
      </c>
      <c r="B395" s="408"/>
      <c r="C395" s="408"/>
      <c r="D395" s="408"/>
      <c r="E395" s="408"/>
      <c r="F395" s="408"/>
      <c r="G395" s="408"/>
    </row>
    <row r="396" spans="1:7" ht="18" x14ac:dyDescent="0.3">
      <c r="A396" s="9"/>
    </row>
    <row r="397" spans="1:7" ht="18" x14ac:dyDescent="0.35">
      <c r="A397" s="9" t="s">
        <v>143</v>
      </c>
      <c r="B397" s="10">
        <v>244</v>
      </c>
    </row>
    <row r="398" spans="1:7" ht="37.950000000000003" customHeight="1" x14ac:dyDescent="0.3">
      <c r="A398" s="8"/>
    </row>
    <row r="399" spans="1:7" ht="18" x14ac:dyDescent="0.3">
      <c r="A399" s="145" t="s">
        <v>84</v>
      </c>
      <c r="B399" s="395" t="s">
        <v>140</v>
      </c>
      <c r="C399" s="395"/>
      <c r="D399" s="395" t="s">
        <v>141</v>
      </c>
      <c r="E399" s="395"/>
      <c r="F399" s="395" t="s">
        <v>148</v>
      </c>
      <c r="G399" s="395"/>
    </row>
    <row r="400" spans="1:7" ht="18" x14ac:dyDescent="0.3">
      <c r="A400" s="145">
        <v>1</v>
      </c>
      <c r="B400" s="396">
        <v>2</v>
      </c>
      <c r="C400" s="397"/>
      <c r="D400" s="396">
        <v>3</v>
      </c>
      <c r="E400" s="397"/>
      <c r="F400" s="396">
        <v>4</v>
      </c>
      <c r="G400" s="397"/>
    </row>
    <row r="401" spans="1:7" ht="36" x14ac:dyDescent="0.3">
      <c r="A401" s="13" t="s">
        <v>142</v>
      </c>
      <c r="B401" s="396"/>
      <c r="C401" s="397"/>
      <c r="D401" s="396"/>
      <c r="E401" s="397"/>
      <c r="F401" s="399">
        <f>B401*D401</f>
        <v>0</v>
      </c>
      <c r="G401" s="400"/>
    </row>
    <row r="402" spans="1:7" ht="18" x14ac:dyDescent="0.3">
      <c r="A402" s="13" t="s">
        <v>118</v>
      </c>
      <c r="B402" s="396"/>
      <c r="C402" s="397"/>
      <c r="D402" s="396"/>
      <c r="E402" s="397"/>
      <c r="F402" s="399">
        <f>B402*D402</f>
        <v>0</v>
      </c>
      <c r="G402" s="400"/>
    </row>
    <row r="403" spans="1:7" ht="31.95" customHeight="1" x14ac:dyDescent="0.3">
      <c r="A403" s="8"/>
    </row>
    <row r="404" spans="1:7" ht="17.399999999999999" x14ac:dyDescent="0.3">
      <c r="A404" s="408" t="s">
        <v>245</v>
      </c>
      <c r="B404" s="408"/>
      <c r="C404" s="408"/>
      <c r="D404" s="408"/>
      <c r="E404" s="408"/>
      <c r="F404" s="408"/>
      <c r="G404" s="408"/>
    </row>
    <row r="405" spans="1:7" ht="18" x14ac:dyDescent="0.3">
      <c r="A405" s="9"/>
    </row>
    <row r="406" spans="1:7" ht="18" x14ac:dyDescent="0.35">
      <c r="A406" s="9" t="s">
        <v>143</v>
      </c>
      <c r="B406" s="10">
        <v>244</v>
      </c>
    </row>
    <row r="407" spans="1:7" ht="18" customHeight="1" x14ac:dyDescent="0.3">
      <c r="A407" s="8"/>
    </row>
    <row r="408" spans="1:7" ht="18" x14ac:dyDescent="0.3">
      <c r="A408" s="145" t="s">
        <v>84</v>
      </c>
      <c r="B408" s="395" t="s">
        <v>140</v>
      </c>
      <c r="C408" s="395"/>
      <c r="D408" s="395" t="s">
        <v>141</v>
      </c>
      <c r="E408" s="395"/>
      <c r="F408" s="395" t="s">
        <v>148</v>
      </c>
      <c r="G408" s="395"/>
    </row>
    <row r="409" spans="1:7" ht="18" x14ac:dyDescent="0.3">
      <c r="A409" s="145">
        <v>1</v>
      </c>
      <c r="B409" s="396">
        <v>2</v>
      </c>
      <c r="C409" s="397"/>
      <c r="D409" s="396">
        <v>3</v>
      </c>
      <c r="E409" s="397"/>
      <c r="F409" s="396">
        <v>4</v>
      </c>
      <c r="G409" s="397"/>
    </row>
    <row r="410" spans="1:7" ht="18" x14ac:dyDescent="0.3">
      <c r="A410" s="13"/>
      <c r="B410" s="396"/>
      <c r="C410" s="397"/>
      <c r="D410" s="396"/>
      <c r="E410" s="397"/>
      <c r="F410" s="399">
        <f>B410*D410</f>
        <v>0</v>
      </c>
      <c r="G410" s="400"/>
    </row>
    <row r="411" spans="1:7" ht="18" x14ac:dyDescent="0.3">
      <c r="A411" s="13" t="s">
        <v>118</v>
      </c>
      <c r="B411" s="396"/>
      <c r="C411" s="397"/>
      <c r="D411" s="396"/>
      <c r="E411" s="397"/>
      <c r="F411" s="399"/>
      <c r="G411" s="400"/>
    </row>
    <row r="412" spans="1:7" ht="17.399999999999999" x14ac:dyDescent="0.3">
      <c r="A412" s="8"/>
    </row>
    <row r="413" spans="1:7" ht="17.399999999999999" x14ac:dyDescent="0.3">
      <c r="A413" s="409" t="s">
        <v>246</v>
      </c>
      <c r="B413" s="409"/>
      <c r="C413" s="409"/>
      <c r="D413" s="409"/>
      <c r="E413" s="409"/>
      <c r="F413" s="409"/>
      <c r="G413" s="409"/>
    </row>
    <row r="414" spans="1:7" ht="17.399999999999999" x14ac:dyDescent="0.3">
      <c r="A414" s="324"/>
      <c r="B414" s="324"/>
      <c r="C414" s="324"/>
      <c r="D414" s="324"/>
      <c r="E414" s="324"/>
      <c r="F414" s="324"/>
      <c r="G414" s="324"/>
    </row>
    <row r="415" spans="1:7" ht="18" x14ac:dyDescent="0.35">
      <c r="A415" s="9" t="s">
        <v>143</v>
      </c>
      <c r="B415" s="10">
        <v>243</v>
      </c>
    </row>
    <row r="416" spans="1:7" ht="17.399999999999999" x14ac:dyDescent="0.3">
      <c r="A416" s="8"/>
    </row>
    <row r="417" spans="1:7" ht="18" customHeight="1" x14ac:dyDescent="0.3">
      <c r="A417" s="323" t="s">
        <v>84</v>
      </c>
      <c r="B417" s="395" t="s">
        <v>140</v>
      </c>
      <c r="C417" s="395"/>
      <c r="D417" s="395" t="s">
        <v>141</v>
      </c>
      <c r="E417" s="395"/>
      <c r="F417" s="395" t="s">
        <v>148</v>
      </c>
      <c r="G417" s="395"/>
    </row>
    <row r="418" spans="1:7" ht="18" x14ac:dyDescent="0.3">
      <c r="A418" s="323">
        <v>1</v>
      </c>
      <c r="B418" s="396">
        <v>2</v>
      </c>
      <c r="C418" s="397"/>
      <c r="D418" s="396">
        <v>3</v>
      </c>
      <c r="E418" s="397"/>
      <c r="F418" s="396">
        <v>4</v>
      </c>
      <c r="G418" s="397"/>
    </row>
    <row r="419" spans="1:7" ht="18" x14ac:dyDescent="0.3">
      <c r="A419" s="13"/>
      <c r="B419" s="396"/>
      <c r="C419" s="397"/>
      <c r="D419" s="396"/>
      <c r="E419" s="397"/>
      <c r="F419" s="399">
        <f>B419*D419</f>
        <v>0</v>
      </c>
      <c r="G419" s="400"/>
    </row>
    <row r="420" spans="1:7" ht="18" x14ac:dyDescent="0.3">
      <c r="A420" s="13" t="s">
        <v>351</v>
      </c>
      <c r="B420" s="396"/>
      <c r="C420" s="397"/>
      <c r="D420" s="396"/>
      <c r="E420" s="397"/>
      <c r="F420" s="399"/>
      <c r="G420" s="400"/>
    </row>
    <row r="421" spans="1:7" ht="18" x14ac:dyDescent="0.3">
      <c r="A421" s="9"/>
    </row>
    <row r="422" spans="1:7" ht="18" x14ac:dyDescent="0.35">
      <c r="A422" s="9" t="s">
        <v>143</v>
      </c>
      <c r="B422" s="10">
        <v>244</v>
      </c>
    </row>
    <row r="423" spans="1:7" ht="17.399999999999999" x14ac:dyDescent="0.3">
      <c r="A423" s="8"/>
    </row>
    <row r="424" spans="1:7" ht="18" customHeight="1" x14ac:dyDescent="0.3">
      <c r="A424" s="298" t="s">
        <v>84</v>
      </c>
      <c r="B424" s="395" t="s">
        <v>140</v>
      </c>
      <c r="C424" s="395"/>
      <c r="D424" s="395" t="s">
        <v>141</v>
      </c>
      <c r="E424" s="395"/>
      <c r="F424" s="395" t="s">
        <v>148</v>
      </c>
      <c r="G424" s="395"/>
    </row>
    <row r="425" spans="1:7" ht="18" x14ac:dyDescent="0.3">
      <c r="A425" s="298">
        <v>1</v>
      </c>
      <c r="B425" s="396">
        <v>2</v>
      </c>
      <c r="C425" s="397"/>
      <c r="D425" s="396">
        <v>3</v>
      </c>
      <c r="E425" s="397"/>
      <c r="F425" s="396">
        <v>4</v>
      </c>
      <c r="G425" s="397"/>
    </row>
    <row r="426" spans="1:7" ht="18" x14ac:dyDescent="0.3">
      <c r="A426" s="13"/>
      <c r="B426" s="416"/>
      <c r="C426" s="417"/>
      <c r="D426" s="416"/>
      <c r="E426" s="417"/>
      <c r="F426" s="423"/>
      <c r="G426" s="424"/>
    </row>
    <row r="427" spans="1:7" ht="18" x14ac:dyDescent="0.3">
      <c r="A427" s="13" t="s">
        <v>232</v>
      </c>
      <c r="B427" s="416"/>
      <c r="C427" s="417"/>
      <c r="D427" s="416"/>
      <c r="E427" s="417"/>
      <c r="F427" s="399">
        <f>B427*D427</f>
        <v>0</v>
      </c>
      <c r="G427" s="400"/>
    </row>
    <row r="428" spans="1:7" ht="18" x14ac:dyDescent="0.3">
      <c r="A428" s="13"/>
      <c r="B428" s="416"/>
      <c r="C428" s="417"/>
      <c r="D428" s="416"/>
      <c r="E428" s="417"/>
      <c r="F428" s="399"/>
      <c r="G428" s="400"/>
    </row>
    <row r="429" spans="1:7" ht="18" x14ac:dyDescent="0.3">
      <c r="A429" s="13" t="s">
        <v>233</v>
      </c>
      <c r="B429" s="416"/>
      <c r="C429" s="417"/>
      <c r="D429" s="416"/>
      <c r="E429" s="417"/>
      <c r="F429" s="399">
        <f>B429*D429</f>
        <v>0</v>
      </c>
      <c r="G429" s="400"/>
    </row>
    <row r="430" spans="1:7" ht="18" x14ac:dyDescent="0.3">
      <c r="A430" s="13"/>
      <c r="B430" s="416"/>
      <c r="C430" s="417"/>
      <c r="D430" s="416"/>
      <c r="E430" s="417"/>
      <c r="F430" s="399"/>
      <c r="G430" s="400"/>
    </row>
    <row r="431" spans="1:7" ht="18" x14ac:dyDescent="0.3">
      <c r="A431" s="13" t="s">
        <v>234</v>
      </c>
      <c r="B431" s="416"/>
      <c r="C431" s="417"/>
      <c r="D431" s="416"/>
      <c r="E431" s="417"/>
      <c r="F431" s="399">
        <f>B431*D431</f>
        <v>0</v>
      </c>
      <c r="G431" s="400"/>
    </row>
    <row r="432" spans="1:7" ht="18" x14ac:dyDescent="0.3">
      <c r="A432" s="13"/>
      <c r="B432" s="416"/>
      <c r="C432" s="417"/>
      <c r="D432" s="416"/>
      <c r="E432" s="417"/>
      <c r="F432" s="399"/>
      <c r="G432" s="400"/>
    </row>
    <row r="433" spans="1:7" ht="18" x14ac:dyDescent="0.3">
      <c r="A433" s="13" t="s">
        <v>235</v>
      </c>
      <c r="B433" s="416"/>
      <c r="C433" s="417"/>
      <c r="D433" s="416"/>
      <c r="E433" s="417"/>
      <c r="F433" s="399">
        <f>B433*D433</f>
        <v>0</v>
      </c>
      <c r="G433" s="400"/>
    </row>
    <row r="434" spans="1:7" ht="32.4" customHeight="1" x14ac:dyDescent="0.3">
      <c r="A434" s="13"/>
      <c r="B434" s="416"/>
      <c r="C434" s="417"/>
      <c r="D434" s="416"/>
      <c r="E434" s="417"/>
      <c r="F434" s="399"/>
      <c r="G434" s="400"/>
    </row>
    <row r="435" spans="1:7" ht="18" x14ac:dyDescent="0.3">
      <c r="A435" s="13" t="s">
        <v>236</v>
      </c>
      <c r="B435" s="416"/>
      <c r="C435" s="417"/>
      <c r="D435" s="416"/>
      <c r="E435" s="417"/>
      <c r="F435" s="399">
        <f>B435*D435</f>
        <v>0</v>
      </c>
      <c r="G435" s="400"/>
    </row>
    <row r="436" spans="1:7" ht="36" x14ac:dyDescent="0.3">
      <c r="A436" s="13" t="s">
        <v>281</v>
      </c>
      <c r="B436" s="416">
        <v>258</v>
      </c>
      <c r="C436" s="417"/>
      <c r="D436" s="416">
        <v>31.007750000000001</v>
      </c>
      <c r="E436" s="417"/>
      <c r="F436" s="399">
        <v>8000</v>
      </c>
      <c r="G436" s="400"/>
    </row>
    <row r="437" spans="1:7" ht="36" x14ac:dyDescent="0.3">
      <c r="A437" s="13" t="s">
        <v>282</v>
      </c>
      <c r="B437" s="416">
        <v>106</v>
      </c>
      <c r="C437" s="417"/>
      <c r="D437" s="416">
        <v>31.132069999999999</v>
      </c>
      <c r="E437" s="417"/>
      <c r="F437" s="399">
        <v>3300</v>
      </c>
      <c r="G437" s="400"/>
    </row>
    <row r="438" spans="1:7" ht="18" customHeight="1" x14ac:dyDescent="0.3">
      <c r="A438" s="13" t="s">
        <v>237</v>
      </c>
      <c r="B438" s="416"/>
      <c r="C438" s="417"/>
      <c r="D438" s="416"/>
      <c r="E438" s="417"/>
      <c r="F438" s="399">
        <v>10300</v>
      </c>
      <c r="G438" s="400"/>
    </row>
    <row r="439" spans="1:7" ht="18" x14ac:dyDescent="0.3">
      <c r="A439" s="13"/>
      <c r="B439" s="416"/>
      <c r="C439" s="417"/>
      <c r="D439" s="416"/>
      <c r="E439" s="417"/>
      <c r="F439" s="399"/>
      <c r="G439" s="400"/>
    </row>
    <row r="440" spans="1:7" ht="18" x14ac:dyDescent="0.3">
      <c r="A440" s="13" t="s">
        <v>290</v>
      </c>
      <c r="B440" s="294"/>
      <c r="C440" s="295"/>
      <c r="D440" s="294"/>
      <c r="E440" s="295"/>
      <c r="F440" s="399">
        <f>B440*D440</f>
        <v>0</v>
      </c>
      <c r="G440" s="400"/>
    </row>
    <row r="441" spans="1:7" ht="18" x14ac:dyDescent="0.3">
      <c r="A441" s="13"/>
      <c r="B441" s="294"/>
      <c r="C441" s="295"/>
      <c r="D441" s="294"/>
      <c r="E441" s="295"/>
      <c r="F441" s="296"/>
      <c r="G441" s="297"/>
    </row>
    <row r="442" spans="1:7" ht="18" x14ac:dyDescent="0.3">
      <c r="A442" s="13" t="s">
        <v>238</v>
      </c>
      <c r="B442" s="416"/>
      <c r="C442" s="417"/>
      <c r="D442" s="416"/>
      <c r="E442" s="417"/>
      <c r="F442" s="399">
        <f>B442*D442</f>
        <v>0</v>
      </c>
      <c r="G442" s="400"/>
    </row>
    <row r="443" spans="1:7" ht="18" x14ac:dyDescent="0.3">
      <c r="A443" s="15"/>
      <c r="B443" s="16"/>
      <c r="C443" s="16"/>
      <c r="D443" s="16"/>
      <c r="E443" s="16"/>
      <c r="F443" s="82"/>
      <c r="G443" s="82"/>
    </row>
    <row r="444" spans="1:7" ht="17.399999999999999" x14ac:dyDescent="0.3">
      <c r="A444" s="437" t="s">
        <v>291</v>
      </c>
      <c r="B444" s="437"/>
      <c r="C444" s="437"/>
      <c r="D444" s="437"/>
      <c r="E444" s="437"/>
      <c r="F444" s="437"/>
      <c r="G444" s="437"/>
    </row>
    <row r="445" spans="1:7" ht="17.399999999999999" x14ac:dyDescent="0.3">
      <c r="A445" s="352"/>
      <c r="B445" s="352"/>
      <c r="C445" s="352"/>
      <c r="D445" s="352"/>
      <c r="E445" s="352"/>
      <c r="F445" s="352"/>
      <c r="G445" s="352"/>
    </row>
    <row r="446" spans="1:7" ht="18" x14ac:dyDescent="0.35">
      <c r="A446" s="9" t="s">
        <v>143</v>
      </c>
      <c r="B446" s="10">
        <v>243</v>
      </c>
    </row>
    <row r="447" spans="1:7" ht="17.399999999999999" x14ac:dyDescent="0.3">
      <c r="A447" s="354"/>
      <c r="B447" s="354"/>
      <c r="C447" s="354"/>
      <c r="D447" s="354"/>
      <c r="E447" s="354"/>
      <c r="F447" s="354"/>
      <c r="G447" s="354"/>
    </row>
    <row r="448" spans="1:7" ht="18" x14ac:dyDescent="0.3">
      <c r="A448" s="353" t="s">
        <v>84</v>
      </c>
      <c r="B448" s="395" t="s">
        <v>140</v>
      </c>
      <c r="C448" s="395"/>
      <c r="D448" s="395" t="s">
        <v>141</v>
      </c>
      <c r="E448" s="395"/>
      <c r="F448" s="395" t="s">
        <v>148</v>
      </c>
      <c r="G448" s="395"/>
    </row>
    <row r="449" spans="1:7" ht="18" x14ac:dyDescent="0.3">
      <c r="A449" s="353">
        <v>1</v>
      </c>
      <c r="B449" s="396">
        <v>2</v>
      </c>
      <c r="C449" s="397"/>
      <c r="D449" s="396">
        <v>3</v>
      </c>
      <c r="E449" s="397"/>
      <c r="F449" s="396">
        <v>4</v>
      </c>
      <c r="G449" s="397"/>
    </row>
    <row r="450" spans="1:7" ht="18" x14ac:dyDescent="0.3">
      <c r="A450" s="13"/>
      <c r="B450" s="416"/>
      <c r="C450" s="417"/>
      <c r="D450" s="416"/>
      <c r="E450" s="417"/>
      <c r="F450" s="423"/>
      <c r="G450" s="424"/>
    </row>
    <row r="451" spans="1:7" ht="18" x14ac:dyDescent="0.3">
      <c r="A451" s="13" t="s">
        <v>292</v>
      </c>
      <c r="B451" s="416"/>
      <c r="C451" s="417"/>
      <c r="D451" s="416"/>
      <c r="E451" s="417"/>
      <c r="F451" s="399">
        <f>B451*D451</f>
        <v>0</v>
      </c>
      <c r="G451" s="400"/>
    </row>
    <row r="452" spans="1:7" ht="17.399999999999999" x14ac:dyDescent="0.3">
      <c r="A452" s="207"/>
      <c r="B452" s="207"/>
      <c r="C452" s="207"/>
      <c r="D452" s="207"/>
      <c r="E452" s="207"/>
      <c r="F452" s="207"/>
      <c r="G452" s="207"/>
    </row>
    <row r="453" spans="1:7" ht="18" x14ac:dyDescent="0.35">
      <c r="A453" s="9" t="s">
        <v>143</v>
      </c>
      <c r="B453" s="10">
        <v>244</v>
      </c>
    </row>
    <row r="454" spans="1:7" ht="17.399999999999999" x14ac:dyDescent="0.3">
      <c r="A454" s="207"/>
      <c r="B454" s="207"/>
      <c r="C454" s="207"/>
      <c r="D454" s="207"/>
      <c r="E454" s="207"/>
      <c r="F454" s="207"/>
      <c r="G454" s="207"/>
    </row>
    <row r="455" spans="1:7" ht="18" x14ac:dyDescent="0.3">
      <c r="A455" s="208" t="s">
        <v>84</v>
      </c>
      <c r="B455" s="395" t="s">
        <v>140</v>
      </c>
      <c r="C455" s="395"/>
      <c r="D455" s="395" t="s">
        <v>141</v>
      </c>
      <c r="E455" s="395"/>
      <c r="F455" s="395" t="s">
        <v>148</v>
      </c>
      <c r="G455" s="395"/>
    </row>
    <row r="456" spans="1:7" ht="18" x14ac:dyDescent="0.3">
      <c r="A456" s="208">
        <v>1</v>
      </c>
      <c r="B456" s="396">
        <v>2</v>
      </c>
      <c r="C456" s="397"/>
      <c r="D456" s="396">
        <v>3</v>
      </c>
      <c r="E456" s="397"/>
      <c r="F456" s="396">
        <v>4</v>
      </c>
      <c r="G456" s="397"/>
    </row>
    <row r="457" spans="1:7" ht="18" x14ac:dyDescent="0.3">
      <c r="A457" s="13"/>
      <c r="B457" s="416"/>
      <c r="C457" s="417"/>
      <c r="D457" s="416"/>
      <c r="E457" s="417"/>
      <c r="F457" s="423"/>
      <c r="G457" s="424"/>
    </row>
    <row r="458" spans="1:7" ht="18" x14ac:dyDescent="0.3">
      <c r="A458" s="13" t="s">
        <v>292</v>
      </c>
      <c r="B458" s="416"/>
      <c r="C458" s="417"/>
      <c r="D458" s="416"/>
      <c r="E458" s="417"/>
      <c r="F458" s="399">
        <f>B458*D458</f>
        <v>0</v>
      </c>
      <c r="G458" s="400"/>
    </row>
    <row r="459" spans="1:7" ht="18" x14ac:dyDescent="0.3">
      <c r="A459" s="15"/>
      <c r="B459" s="16"/>
      <c r="C459" s="16"/>
      <c r="D459" s="16"/>
      <c r="E459" s="16"/>
      <c r="F459" s="86"/>
      <c r="G459" s="86"/>
    </row>
    <row r="460" spans="1:7" ht="30" customHeight="1" x14ac:dyDescent="0.3">
      <c r="A460" s="437" t="s">
        <v>346</v>
      </c>
      <c r="B460" s="437"/>
      <c r="C460" s="437"/>
      <c r="D460" s="437"/>
      <c r="E460" s="437"/>
      <c r="F460" s="437"/>
      <c r="G460" s="437"/>
    </row>
    <row r="461" spans="1:7" ht="17.399999999999999" x14ac:dyDescent="0.3">
      <c r="A461" s="312"/>
      <c r="B461" s="312"/>
      <c r="C461" s="312"/>
      <c r="D461" s="312"/>
      <c r="E461" s="312"/>
      <c r="F461" s="312"/>
      <c r="G461" s="312"/>
    </row>
    <row r="462" spans="1:7" ht="18" x14ac:dyDescent="0.35">
      <c r="A462" s="9" t="s">
        <v>143</v>
      </c>
      <c r="B462" s="10">
        <v>244</v>
      </c>
    </row>
    <row r="463" spans="1:7" ht="17.399999999999999" x14ac:dyDescent="0.3">
      <c r="A463" s="312"/>
      <c r="B463" s="312"/>
      <c r="C463" s="312"/>
      <c r="D463" s="312"/>
      <c r="E463" s="312"/>
      <c r="F463" s="312"/>
      <c r="G463" s="312"/>
    </row>
    <row r="464" spans="1:7" ht="18" customHeight="1" x14ac:dyDescent="0.3">
      <c r="A464" s="311" t="s">
        <v>84</v>
      </c>
      <c r="B464" s="395" t="s">
        <v>347</v>
      </c>
      <c r="C464" s="395"/>
      <c r="D464" s="395" t="s">
        <v>348</v>
      </c>
      <c r="E464" s="395"/>
      <c r="F464" s="395" t="s">
        <v>349</v>
      </c>
      <c r="G464" s="395"/>
    </row>
    <row r="465" spans="1:7" ht="18" x14ac:dyDescent="0.3">
      <c r="A465" s="311">
        <v>1</v>
      </c>
      <c r="B465" s="396">
        <v>2</v>
      </c>
      <c r="C465" s="397"/>
      <c r="D465" s="396">
        <v>3</v>
      </c>
      <c r="E465" s="397"/>
      <c r="F465" s="396">
        <v>4</v>
      </c>
      <c r="G465" s="397"/>
    </row>
    <row r="466" spans="1:7" ht="18" x14ac:dyDescent="0.3">
      <c r="A466" s="13"/>
      <c r="B466" s="416"/>
      <c r="C466" s="417"/>
      <c r="D466" s="416"/>
      <c r="E466" s="417"/>
      <c r="F466" s="423"/>
      <c r="G466" s="424"/>
    </row>
    <row r="467" spans="1:7" ht="18" x14ac:dyDescent="0.3">
      <c r="A467" s="13" t="s">
        <v>292</v>
      </c>
      <c r="B467" s="416"/>
      <c r="C467" s="417"/>
      <c r="D467" s="416"/>
      <c r="E467" s="417"/>
      <c r="F467" s="399">
        <f>B467*D467</f>
        <v>0</v>
      </c>
      <c r="G467" s="400"/>
    </row>
    <row r="468" spans="1:7" ht="18" x14ac:dyDescent="0.3">
      <c r="A468" s="15"/>
      <c r="B468" s="16"/>
      <c r="C468" s="16"/>
      <c r="D468" s="16"/>
      <c r="E468" s="16"/>
      <c r="F468" s="86"/>
      <c r="G468" s="86"/>
    </row>
    <row r="469" spans="1:7" ht="17.399999999999999" customHeight="1" x14ac:dyDescent="0.3">
      <c r="A469" s="437" t="s">
        <v>323</v>
      </c>
      <c r="B469" s="437"/>
      <c r="C469" s="437"/>
      <c r="D469" s="437"/>
      <c r="E469" s="437"/>
      <c r="F469" s="437"/>
      <c r="G469" s="437"/>
    </row>
    <row r="470" spans="1:7" ht="17.399999999999999" x14ac:dyDescent="0.3">
      <c r="A470" s="248"/>
      <c r="B470" s="248"/>
      <c r="C470" s="248"/>
      <c r="D470" s="248"/>
      <c r="E470" s="248"/>
      <c r="F470" s="248"/>
      <c r="G470" s="248"/>
    </row>
    <row r="471" spans="1:7" ht="18" x14ac:dyDescent="0.35">
      <c r="A471" s="9" t="s">
        <v>143</v>
      </c>
      <c r="B471" s="10">
        <v>613</v>
      </c>
    </row>
    <row r="472" spans="1:7" ht="17.399999999999999" x14ac:dyDescent="0.3">
      <c r="A472" s="248"/>
      <c r="B472" s="248"/>
      <c r="C472" s="248"/>
      <c r="D472" s="248"/>
      <c r="E472" s="248"/>
      <c r="F472" s="248"/>
      <c r="G472" s="248"/>
    </row>
    <row r="473" spans="1:7" ht="18" customHeight="1" x14ac:dyDescent="0.3">
      <c r="A473" s="247" t="s">
        <v>84</v>
      </c>
      <c r="B473" s="395" t="s">
        <v>104</v>
      </c>
      <c r="C473" s="395"/>
      <c r="D473" s="395" t="s">
        <v>321</v>
      </c>
      <c r="E473" s="395"/>
      <c r="F473" s="395" t="s">
        <v>322</v>
      </c>
      <c r="G473" s="395"/>
    </row>
    <row r="474" spans="1:7" ht="18" x14ac:dyDescent="0.3">
      <c r="A474" s="247">
        <v>1</v>
      </c>
      <c r="B474" s="396">
        <v>2</v>
      </c>
      <c r="C474" s="397"/>
      <c r="D474" s="396">
        <v>3</v>
      </c>
      <c r="E474" s="397"/>
      <c r="F474" s="396">
        <v>4</v>
      </c>
      <c r="G474" s="397"/>
    </row>
    <row r="475" spans="1:7" ht="18" x14ac:dyDescent="0.3">
      <c r="A475" s="13"/>
      <c r="B475" s="416"/>
      <c r="C475" s="417"/>
      <c r="D475" s="416"/>
      <c r="E475" s="417"/>
      <c r="F475" s="423"/>
      <c r="G475" s="424"/>
    </row>
    <row r="476" spans="1:7" ht="18" x14ac:dyDescent="0.3">
      <c r="A476" s="13" t="s">
        <v>292</v>
      </c>
      <c r="B476" s="416"/>
      <c r="C476" s="417"/>
      <c r="D476" s="416"/>
      <c r="E476" s="417"/>
      <c r="F476" s="399">
        <f>B476*D476</f>
        <v>0</v>
      </c>
      <c r="G476" s="400"/>
    </row>
    <row r="477" spans="1:7" ht="18" x14ac:dyDescent="0.3">
      <c r="A477" s="29"/>
    </row>
    <row r="478" spans="1:7" ht="36" x14ac:dyDescent="0.35">
      <c r="A478" s="29" t="s">
        <v>149</v>
      </c>
      <c r="B478" s="10"/>
      <c r="C478" s="373"/>
      <c r="D478" s="373"/>
      <c r="E478" s="10"/>
      <c r="F478" s="373" t="s">
        <v>266</v>
      </c>
      <c r="G478" s="373"/>
    </row>
    <row r="479" spans="1:7" ht="18" x14ac:dyDescent="0.35">
      <c r="A479" s="29"/>
      <c r="B479" s="10"/>
      <c r="C479" s="445" t="s">
        <v>53</v>
      </c>
      <c r="D479" s="445"/>
      <c r="E479" s="10"/>
      <c r="F479" s="380" t="s">
        <v>54</v>
      </c>
      <c r="G479" s="380"/>
    </row>
    <row r="480" spans="1:7" ht="18" x14ac:dyDescent="0.35">
      <c r="A480" s="29"/>
      <c r="B480" s="10"/>
      <c r="C480" s="142"/>
      <c r="D480" s="142"/>
      <c r="E480" s="10"/>
      <c r="F480" s="142"/>
      <c r="G480" s="142"/>
    </row>
    <row r="481" spans="1:7" ht="54" x14ac:dyDescent="0.35">
      <c r="A481" s="29" t="s">
        <v>150</v>
      </c>
      <c r="B481" s="10"/>
      <c r="C481" s="373"/>
      <c r="D481" s="373"/>
      <c r="E481" s="10"/>
      <c r="F481" s="373" t="s">
        <v>267</v>
      </c>
      <c r="G481" s="373"/>
    </row>
    <row r="482" spans="1:7" ht="18" x14ac:dyDescent="0.35">
      <c r="A482" s="29"/>
      <c r="B482" s="10"/>
      <c r="C482" s="445" t="s">
        <v>53</v>
      </c>
      <c r="D482" s="445"/>
      <c r="E482" s="10"/>
      <c r="F482" s="380" t="s">
        <v>54</v>
      </c>
      <c r="G482" s="380"/>
    </row>
    <row r="483" spans="1:7" ht="18" x14ac:dyDescent="0.35">
      <c r="A483" s="29"/>
      <c r="B483" s="10"/>
      <c r="C483" s="142"/>
      <c r="D483" s="142"/>
      <c r="E483" s="10"/>
      <c r="F483" s="142"/>
      <c r="G483" s="142"/>
    </row>
    <row r="484" spans="1:7" ht="18" x14ac:dyDescent="0.35">
      <c r="A484" s="29" t="s">
        <v>151</v>
      </c>
      <c r="B484" s="10"/>
      <c r="C484" s="373"/>
      <c r="D484" s="373"/>
      <c r="E484" s="10"/>
      <c r="F484" s="373" t="s">
        <v>267</v>
      </c>
      <c r="G484" s="373"/>
    </row>
    <row r="485" spans="1:7" ht="18" x14ac:dyDescent="0.35">
      <c r="A485" s="29"/>
      <c r="B485" s="10"/>
      <c r="C485" s="445" t="s">
        <v>53</v>
      </c>
      <c r="D485" s="445"/>
      <c r="E485" s="10"/>
      <c r="F485" s="380" t="s">
        <v>54</v>
      </c>
      <c r="G485" s="380"/>
    </row>
    <row r="486" spans="1:7" ht="18" x14ac:dyDescent="0.35">
      <c r="A486" s="29" t="s">
        <v>152</v>
      </c>
      <c r="B486" s="10"/>
      <c r="C486" s="10"/>
      <c r="D486" s="10"/>
      <c r="E486" s="10"/>
      <c r="F486" s="10"/>
      <c r="G486" s="10"/>
    </row>
    <row r="487" spans="1:7" ht="18" x14ac:dyDescent="0.35">
      <c r="A487" s="381" t="s">
        <v>44</v>
      </c>
      <c r="B487" s="381"/>
      <c r="C487" s="10"/>
      <c r="D487" s="10"/>
      <c r="E487" s="10"/>
      <c r="F487" s="10"/>
      <c r="G487" s="10"/>
    </row>
  </sheetData>
  <mergeCells count="723">
    <mergeCell ref="D448:E448"/>
    <mergeCell ref="F448:G448"/>
    <mergeCell ref="B449:C449"/>
    <mergeCell ref="D449:E449"/>
    <mergeCell ref="F449:G449"/>
    <mergeCell ref="B450:C450"/>
    <mergeCell ref="D450:E450"/>
    <mergeCell ref="F450:G450"/>
    <mergeCell ref="B451:C451"/>
    <mergeCell ref="D451:E451"/>
    <mergeCell ref="F451:G451"/>
    <mergeCell ref="B476:C476"/>
    <mergeCell ref="D476:E476"/>
    <mergeCell ref="F476:G476"/>
    <mergeCell ref="A469:G469"/>
    <mergeCell ref="B473:C473"/>
    <mergeCell ref="D473:E473"/>
    <mergeCell ref="F473:G473"/>
    <mergeCell ref="B474:C474"/>
    <mergeCell ref="D474:E474"/>
    <mergeCell ref="F474:G474"/>
    <mergeCell ref="B475:C475"/>
    <mergeCell ref="D475:E475"/>
    <mergeCell ref="F475:G475"/>
    <mergeCell ref="B442:C442"/>
    <mergeCell ref="D442:E442"/>
    <mergeCell ref="F442:G442"/>
    <mergeCell ref="B437:C437"/>
    <mergeCell ref="B458:C458"/>
    <mergeCell ref="D458:E458"/>
    <mergeCell ref="F458:G458"/>
    <mergeCell ref="A444:G444"/>
    <mergeCell ref="B455:C455"/>
    <mergeCell ref="D455:E455"/>
    <mergeCell ref="F455:G455"/>
    <mergeCell ref="B456:C456"/>
    <mergeCell ref="D456:E456"/>
    <mergeCell ref="F456:G456"/>
    <mergeCell ref="B457:C457"/>
    <mergeCell ref="D457:E457"/>
    <mergeCell ref="F457:G457"/>
    <mergeCell ref="D437:E437"/>
    <mergeCell ref="F437:G437"/>
    <mergeCell ref="B438:C438"/>
    <mergeCell ref="D438:E438"/>
    <mergeCell ref="F438:G438"/>
    <mergeCell ref="F440:G440"/>
    <mergeCell ref="B448:C448"/>
    <mergeCell ref="A487:B487"/>
    <mergeCell ref="C482:D482"/>
    <mergeCell ref="F482:G482"/>
    <mergeCell ref="C484:D484"/>
    <mergeCell ref="F484:G484"/>
    <mergeCell ref="C485:D485"/>
    <mergeCell ref="F485:G485"/>
    <mergeCell ref="C478:D478"/>
    <mergeCell ref="F478:G478"/>
    <mergeCell ref="C479:D479"/>
    <mergeCell ref="F479:G479"/>
    <mergeCell ref="C481:D481"/>
    <mergeCell ref="F481:G481"/>
    <mergeCell ref="B435:C435"/>
    <mergeCell ref="D435:E435"/>
    <mergeCell ref="F435:G435"/>
    <mergeCell ref="B436:C436"/>
    <mergeCell ref="D436:E436"/>
    <mergeCell ref="F436:G436"/>
    <mergeCell ref="B439:C439"/>
    <mergeCell ref="D439:E439"/>
    <mergeCell ref="F439:G439"/>
    <mergeCell ref="B434:C434"/>
    <mergeCell ref="D434:E434"/>
    <mergeCell ref="F434:G434"/>
    <mergeCell ref="B431:C431"/>
    <mergeCell ref="D431:E431"/>
    <mergeCell ref="F431:G431"/>
    <mergeCell ref="B432:C432"/>
    <mergeCell ref="D432:E432"/>
    <mergeCell ref="F432:G432"/>
    <mergeCell ref="D430:E430"/>
    <mergeCell ref="F430:G430"/>
    <mergeCell ref="B427:C427"/>
    <mergeCell ref="D427:E427"/>
    <mergeCell ref="F427:G427"/>
    <mergeCell ref="B428:C428"/>
    <mergeCell ref="D428:E428"/>
    <mergeCell ref="F428:G428"/>
    <mergeCell ref="B433:C433"/>
    <mergeCell ref="D433:E433"/>
    <mergeCell ref="F433:G433"/>
    <mergeCell ref="B430:C430"/>
    <mergeCell ref="B411:C411"/>
    <mergeCell ref="D411:E411"/>
    <mergeCell ref="F411:G411"/>
    <mergeCell ref="A413:G413"/>
    <mergeCell ref="B424:C424"/>
    <mergeCell ref="D424:E424"/>
    <mergeCell ref="F424:G424"/>
    <mergeCell ref="B417:C417"/>
    <mergeCell ref="D417:E417"/>
    <mergeCell ref="F417:G417"/>
    <mergeCell ref="B418:C418"/>
    <mergeCell ref="D418:E418"/>
    <mergeCell ref="F418:G418"/>
    <mergeCell ref="B419:C419"/>
    <mergeCell ref="D419:E419"/>
    <mergeCell ref="F419:G419"/>
    <mergeCell ref="B420:C420"/>
    <mergeCell ref="D420:E420"/>
    <mergeCell ref="F420:G420"/>
    <mergeCell ref="B409:C409"/>
    <mergeCell ref="D409:E409"/>
    <mergeCell ref="F409:G409"/>
    <mergeCell ref="B410:C410"/>
    <mergeCell ref="D410:E410"/>
    <mergeCell ref="F410:G410"/>
    <mergeCell ref="B402:C402"/>
    <mergeCell ref="D402:E402"/>
    <mergeCell ref="F402:G402"/>
    <mergeCell ref="A404:G404"/>
    <mergeCell ref="B408:C408"/>
    <mergeCell ref="D408:E408"/>
    <mergeCell ref="F408:G408"/>
    <mergeCell ref="B400:C400"/>
    <mergeCell ref="D400:E400"/>
    <mergeCell ref="F400:G400"/>
    <mergeCell ref="B401:C401"/>
    <mergeCell ref="D401:E401"/>
    <mergeCell ref="F401:G401"/>
    <mergeCell ref="B393:C393"/>
    <mergeCell ref="D393:E393"/>
    <mergeCell ref="F393:G393"/>
    <mergeCell ref="A395:G395"/>
    <mergeCell ref="B399:C399"/>
    <mergeCell ref="D399:E399"/>
    <mergeCell ref="F399:G399"/>
    <mergeCell ref="B391:C391"/>
    <mergeCell ref="D391:E391"/>
    <mergeCell ref="F391:G391"/>
    <mergeCell ref="B392:C392"/>
    <mergeCell ref="D392:E392"/>
    <mergeCell ref="F392:G392"/>
    <mergeCell ref="B389:C389"/>
    <mergeCell ref="D389:E389"/>
    <mergeCell ref="F389:G389"/>
    <mergeCell ref="B390:C390"/>
    <mergeCell ref="D390:E390"/>
    <mergeCell ref="F390:G390"/>
    <mergeCell ref="A382:B382"/>
    <mergeCell ref="C382:D382"/>
    <mergeCell ref="E382:G382"/>
    <mergeCell ref="A384:G384"/>
    <mergeCell ref="B388:C388"/>
    <mergeCell ref="D388:E388"/>
    <mergeCell ref="F388:G388"/>
    <mergeCell ref="A380:B380"/>
    <mergeCell ref="C380:D380"/>
    <mergeCell ref="E380:G380"/>
    <mergeCell ref="A381:B381"/>
    <mergeCell ref="C381:D381"/>
    <mergeCell ref="E381:G381"/>
    <mergeCell ref="A373:C373"/>
    <mergeCell ref="D373:E373"/>
    <mergeCell ref="F373:G373"/>
    <mergeCell ref="A375:G375"/>
    <mergeCell ref="A379:B379"/>
    <mergeCell ref="C379:D379"/>
    <mergeCell ref="E379:G379"/>
    <mergeCell ref="A371:C371"/>
    <mergeCell ref="D371:E371"/>
    <mergeCell ref="F371:G371"/>
    <mergeCell ref="A372:C372"/>
    <mergeCell ref="D372:E372"/>
    <mergeCell ref="F372:G372"/>
    <mergeCell ref="A374:C374"/>
    <mergeCell ref="D374:E374"/>
    <mergeCell ref="F374:G374"/>
    <mergeCell ref="A369:C369"/>
    <mergeCell ref="D369:E369"/>
    <mergeCell ref="F369:G369"/>
    <mergeCell ref="A370:C370"/>
    <mergeCell ref="D370:E370"/>
    <mergeCell ref="F370:G370"/>
    <mergeCell ref="A367:C367"/>
    <mergeCell ref="D367:E367"/>
    <mergeCell ref="F367:G367"/>
    <mergeCell ref="A368:C368"/>
    <mergeCell ref="D368:E368"/>
    <mergeCell ref="F368:G368"/>
    <mergeCell ref="A362:C362"/>
    <mergeCell ref="D362:E362"/>
    <mergeCell ref="F362:G362"/>
    <mergeCell ref="A363:C363"/>
    <mergeCell ref="D363:E363"/>
    <mergeCell ref="F363:G363"/>
    <mergeCell ref="A356:G356"/>
    <mergeCell ref="A360:C360"/>
    <mergeCell ref="D360:E360"/>
    <mergeCell ref="F360:G360"/>
    <mergeCell ref="A361:C361"/>
    <mergeCell ref="D361:E361"/>
    <mergeCell ref="F361:G361"/>
    <mergeCell ref="A353:C353"/>
    <mergeCell ref="D353:E353"/>
    <mergeCell ref="F353:G353"/>
    <mergeCell ref="A354:C354"/>
    <mergeCell ref="D354:E354"/>
    <mergeCell ref="F354:G354"/>
    <mergeCell ref="A351:C351"/>
    <mergeCell ref="D351:E351"/>
    <mergeCell ref="F351:G351"/>
    <mergeCell ref="A352:C352"/>
    <mergeCell ref="D352:E352"/>
    <mergeCell ref="F352:G352"/>
    <mergeCell ref="A349:C349"/>
    <mergeCell ref="D349:E349"/>
    <mergeCell ref="F349:G349"/>
    <mergeCell ref="A350:C350"/>
    <mergeCell ref="D350:E350"/>
    <mergeCell ref="F350:G350"/>
    <mergeCell ref="A344:C344"/>
    <mergeCell ref="D344:E344"/>
    <mergeCell ref="F344:G344"/>
    <mergeCell ref="A348:C348"/>
    <mergeCell ref="D348:E348"/>
    <mergeCell ref="F348:G348"/>
    <mergeCell ref="A342:C342"/>
    <mergeCell ref="D342:E342"/>
    <mergeCell ref="F342:G342"/>
    <mergeCell ref="A343:C343"/>
    <mergeCell ref="D343:E343"/>
    <mergeCell ref="F343:G343"/>
    <mergeCell ref="B335:C335"/>
    <mergeCell ref="D335:E335"/>
    <mergeCell ref="F335:G335"/>
    <mergeCell ref="A337:G337"/>
    <mergeCell ref="A341:C341"/>
    <mergeCell ref="D341:E341"/>
    <mergeCell ref="F341:G341"/>
    <mergeCell ref="B333:C333"/>
    <mergeCell ref="D333:E333"/>
    <mergeCell ref="F333:G333"/>
    <mergeCell ref="B334:C334"/>
    <mergeCell ref="D334:E334"/>
    <mergeCell ref="F334:G334"/>
    <mergeCell ref="B326:C326"/>
    <mergeCell ref="D326:E326"/>
    <mergeCell ref="F326:G326"/>
    <mergeCell ref="A328:G328"/>
    <mergeCell ref="B332:C332"/>
    <mergeCell ref="D332:E332"/>
    <mergeCell ref="F332:G332"/>
    <mergeCell ref="B323:C323"/>
    <mergeCell ref="D323:E323"/>
    <mergeCell ref="F323:G323"/>
    <mergeCell ref="B324:C324"/>
    <mergeCell ref="D324:E324"/>
    <mergeCell ref="F324:G324"/>
    <mergeCell ref="B321:C321"/>
    <mergeCell ref="D321:E321"/>
    <mergeCell ref="F321:G321"/>
    <mergeCell ref="B322:C322"/>
    <mergeCell ref="D322:E322"/>
    <mergeCell ref="F322:G322"/>
    <mergeCell ref="B319:C319"/>
    <mergeCell ref="D319:E319"/>
    <mergeCell ref="F319:G319"/>
    <mergeCell ref="B320:C320"/>
    <mergeCell ref="D320:E320"/>
    <mergeCell ref="F320:G320"/>
    <mergeCell ref="B312:C312"/>
    <mergeCell ref="D312:E312"/>
    <mergeCell ref="F312:G312"/>
    <mergeCell ref="A314:G314"/>
    <mergeCell ref="B318:C318"/>
    <mergeCell ref="D318:E318"/>
    <mergeCell ref="F318:G318"/>
    <mergeCell ref="B310:C310"/>
    <mergeCell ref="D310:E310"/>
    <mergeCell ref="F310:G310"/>
    <mergeCell ref="B311:C311"/>
    <mergeCell ref="D311:E311"/>
    <mergeCell ref="F311:G311"/>
    <mergeCell ref="B303:C303"/>
    <mergeCell ref="D303:E303"/>
    <mergeCell ref="F303:G303"/>
    <mergeCell ref="A305:G305"/>
    <mergeCell ref="B309:C309"/>
    <mergeCell ref="D309:E309"/>
    <mergeCell ref="F309:G309"/>
    <mergeCell ref="B301:C301"/>
    <mergeCell ref="D301:E301"/>
    <mergeCell ref="F301:G301"/>
    <mergeCell ref="B302:C302"/>
    <mergeCell ref="D302:E302"/>
    <mergeCell ref="F302:G302"/>
    <mergeCell ref="A295:G295"/>
    <mergeCell ref="B299:C299"/>
    <mergeCell ref="D299:E299"/>
    <mergeCell ref="F299:G299"/>
    <mergeCell ref="B300:C300"/>
    <mergeCell ref="D300:E300"/>
    <mergeCell ref="F300:G300"/>
    <mergeCell ref="B292:C292"/>
    <mergeCell ref="D292:E292"/>
    <mergeCell ref="F292:G292"/>
    <mergeCell ref="B293:C293"/>
    <mergeCell ref="D293:E293"/>
    <mergeCell ref="F293:G293"/>
    <mergeCell ref="A285:G285"/>
    <mergeCell ref="A286:G286"/>
    <mergeCell ref="B290:C290"/>
    <mergeCell ref="D290:E290"/>
    <mergeCell ref="F290:G290"/>
    <mergeCell ref="B291:C291"/>
    <mergeCell ref="D291:E291"/>
    <mergeCell ref="F291:G291"/>
    <mergeCell ref="B282:C282"/>
    <mergeCell ref="D282:E282"/>
    <mergeCell ref="F282:G282"/>
    <mergeCell ref="B283:C283"/>
    <mergeCell ref="D283:E283"/>
    <mergeCell ref="F283:G283"/>
    <mergeCell ref="B280:C280"/>
    <mergeCell ref="D280:E280"/>
    <mergeCell ref="F280:G280"/>
    <mergeCell ref="B281:C281"/>
    <mergeCell ref="D281:E281"/>
    <mergeCell ref="F281:G281"/>
    <mergeCell ref="B278:C278"/>
    <mergeCell ref="D278:E278"/>
    <mergeCell ref="F278:G278"/>
    <mergeCell ref="B279:C279"/>
    <mergeCell ref="D279:E279"/>
    <mergeCell ref="F279:G279"/>
    <mergeCell ref="B276:C276"/>
    <mergeCell ref="D276:E276"/>
    <mergeCell ref="F276:G276"/>
    <mergeCell ref="B277:C277"/>
    <mergeCell ref="D277:E277"/>
    <mergeCell ref="F277:G277"/>
    <mergeCell ref="B274:C274"/>
    <mergeCell ref="D274:E274"/>
    <mergeCell ref="F274:G274"/>
    <mergeCell ref="B275:C275"/>
    <mergeCell ref="D275:E275"/>
    <mergeCell ref="F275:G275"/>
    <mergeCell ref="B272:C272"/>
    <mergeCell ref="D272:E272"/>
    <mergeCell ref="F272:G272"/>
    <mergeCell ref="B273:C273"/>
    <mergeCell ref="D273:E273"/>
    <mergeCell ref="F273:G273"/>
    <mergeCell ref="B260:C260"/>
    <mergeCell ref="D260:E260"/>
    <mergeCell ref="F260:G260"/>
    <mergeCell ref="A262:G262"/>
    <mergeCell ref="B271:C271"/>
    <mergeCell ref="D271:E271"/>
    <mergeCell ref="F271:G271"/>
    <mergeCell ref="B264:C264"/>
    <mergeCell ref="D264:E264"/>
    <mergeCell ref="F264:G264"/>
    <mergeCell ref="B265:C265"/>
    <mergeCell ref="D265:E265"/>
    <mergeCell ref="F265:G265"/>
    <mergeCell ref="B266:C266"/>
    <mergeCell ref="D266:E266"/>
    <mergeCell ref="F266:G266"/>
    <mergeCell ref="B267:C267"/>
    <mergeCell ref="D267:E267"/>
    <mergeCell ref="F267:G267"/>
    <mergeCell ref="B268:C268"/>
    <mergeCell ref="D268:E268"/>
    <mergeCell ref="F268:G268"/>
    <mergeCell ref="B258:C258"/>
    <mergeCell ref="D258:E258"/>
    <mergeCell ref="F258:G258"/>
    <mergeCell ref="B259:C259"/>
    <mergeCell ref="D259:E259"/>
    <mergeCell ref="F259:G259"/>
    <mergeCell ref="B253:C253"/>
    <mergeCell ref="D253:E253"/>
    <mergeCell ref="F253:G253"/>
    <mergeCell ref="B257:C257"/>
    <mergeCell ref="D257:E257"/>
    <mergeCell ref="F257:G257"/>
    <mergeCell ref="B251:C251"/>
    <mergeCell ref="D251:E251"/>
    <mergeCell ref="F251:G251"/>
    <mergeCell ref="B252:C252"/>
    <mergeCell ref="D252:E252"/>
    <mergeCell ref="F252:G252"/>
    <mergeCell ref="B246:C246"/>
    <mergeCell ref="D246:E246"/>
    <mergeCell ref="F246:G246"/>
    <mergeCell ref="B250:C250"/>
    <mergeCell ref="D250:E250"/>
    <mergeCell ref="F250:G250"/>
    <mergeCell ref="B244:C244"/>
    <mergeCell ref="D244:E244"/>
    <mergeCell ref="F244:G244"/>
    <mergeCell ref="B245:C245"/>
    <mergeCell ref="D245:E245"/>
    <mergeCell ref="F245:G245"/>
    <mergeCell ref="B237:C237"/>
    <mergeCell ref="D237:E237"/>
    <mergeCell ref="F237:G237"/>
    <mergeCell ref="A239:G239"/>
    <mergeCell ref="B243:C243"/>
    <mergeCell ref="D243:E243"/>
    <mergeCell ref="F243:G243"/>
    <mergeCell ref="B235:C235"/>
    <mergeCell ref="D235:E235"/>
    <mergeCell ref="F235:G235"/>
    <mergeCell ref="B236:C236"/>
    <mergeCell ref="D236:E236"/>
    <mergeCell ref="F236:G236"/>
    <mergeCell ref="B230:C230"/>
    <mergeCell ref="D230:E230"/>
    <mergeCell ref="F230:G230"/>
    <mergeCell ref="B234:C234"/>
    <mergeCell ref="D234:E234"/>
    <mergeCell ref="F234:G234"/>
    <mergeCell ref="B228:C228"/>
    <mergeCell ref="D228:E228"/>
    <mergeCell ref="F228:G228"/>
    <mergeCell ref="B229:C229"/>
    <mergeCell ref="D229:E229"/>
    <mergeCell ref="F229:G229"/>
    <mergeCell ref="B223:C223"/>
    <mergeCell ref="D223:E223"/>
    <mergeCell ref="F223:G223"/>
    <mergeCell ref="B227:C227"/>
    <mergeCell ref="D227:E227"/>
    <mergeCell ref="F227:G227"/>
    <mergeCell ref="B222:C222"/>
    <mergeCell ref="D222:E222"/>
    <mergeCell ref="F222:G222"/>
    <mergeCell ref="A216:G216"/>
    <mergeCell ref="B219:C219"/>
    <mergeCell ref="D219:E219"/>
    <mergeCell ref="F219:G219"/>
    <mergeCell ref="B220:C220"/>
    <mergeCell ref="D220:E220"/>
    <mergeCell ref="F220:G220"/>
    <mergeCell ref="F198:G198"/>
    <mergeCell ref="B199:C199"/>
    <mergeCell ref="D199:E199"/>
    <mergeCell ref="F199:G199"/>
    <mergeCell ref="B200:C200"/>
    <mergeCell ref="D200:E200"/>
    <mergeCell ref="F200:G200"/>
    <mergeCell ref="B221:C221"/>
    <mergeCell ref="D221:E221"/>
    <mergeCell ref="F221:G221"/>
    <mergeCell ref="B211:C211"/>
    <mergeCell ref="D211:E211"/>
    <mergeCell ref="F211:G211"/>
    <mergeCell ref="B212:C212"/>
    <mergeCell ref="D212:E212"/>
    <mergeCell ref="F212:G212"/>
    <mergeCell ref="B213:C213"/>
    <mergeCell ref="D213:E213"/>
    <mergeCell ref="F213:G213"/>
    <mergeCell ref="B214:C214"/>
    <mergeCell ref="D214:E214"/>
    <mergeCell ref="F214:G214"/>
    <mergeCell ref="D185:E185"/>
    <mergeCell ref="F185:G185"/>
    <mergeCell ref="D186:E186"/>
    <mergeCell ref="F186:G186"/>
    <mergeCell ref="D187:E187"/>
    <mergeCell ref="F187:G187"/>
    <mergeCell ref="B180:C180"/>
    <mergeCell ref="D180:E180"/>
    <mergeCell ref="F180:G180"/>
    <mergeCell ref="B181:C181"/>
    <mergeCell ref="D181:E181"/>
    <mergeCell ref="F181:G181"/>
    <mergeCell ref="C173:D173"/>
    <mergeCell ref="F173:G173"/>
    <mergeCell ref="A175:G175"/>
    <mergeCell ref="B179:C179"/>
    <mergeCell ref="D179:E179"/>
    <mergeCell ref="F179:G179"/>
    <mergeCell ref="C170:D170"/>
    <mergeCell ref="F170:G170"/>
    <mergeCell ref="C171:D171"/>
    <mergeCell ref="F171:G171"/>
    <mergeCell ref="C172:D172"/>
    <mergeCell ref="F172:G172"/>
    <mergeCell ref="A160:G160"/>
    <mergeCell ref="C164:D164"/>
    <mergeCell ref="F164:G164"/>
    <mergeCell ref="C165:D165"/>
    <mergeCell ref="F165:G165"/>
    <mergeCell ref="C166:D166"/>
    <mergeCell ref="F166:G166"/>
    <mergeCell ref="A152:G152"/>
    <mergeCell ref="C156:D156"/>
    <mergeCell ref="F156:G156"/>
    <mergeCell ref="C157:D157"/>
    <mergeCell ref="F157:G157"/>
    <mergeCell ref="C158:D158"/>
    <mergeCell ref="F158:G158"/>
    <mergeCell ref="A149:B149"/>
    <mergeCell ref="D149:E149"/>
    <mergeCell ref="F149:G149"/>
    <mergeCell ref="A150:B150"/>
    <mergeCell ref="D150:E150"/>
    <mergeCell ref="F150:G150"/>
    <mergeCell ref="C141:E141"/>
    <mergeCell ref="F141:G141"/>
    <mergeCell ref="C142:E142"/>
    <mergeCell ref="F142:G142"/>
    <mergeCell ref="A144:G144"/>
    <mergeCell ref="A148:B148"/>
    <mergeCell ref="D148:E148"/>
    <mergeCell ref="F148:G148"/>
    <mergeCell ref="C133:D133"/>
    <mergeCell ref="F133:G133"/>
    <mergeCell ref="C134:D134"/>
    <mergeCell ref="F134:G134"/>
    <mergeCell ref="A136:G136"/>
    <mergeCell ref="C140:E140"/>
    <mergeCell ref="F140:G140"/>
    <mergeCell ref="B126:C126"/>
    <mergeCell ref="D126:E126"/>
    <mergeCell ref="F126:G126"/>
    <mergeCell ref="A128:G128"/>
    <mergeCell ref="C132:D132"/>
    <mergeCell ref="F132:G132"/>
    <mergeCell ref="D109:F109"/>
    <mergeCell ref="A120:G120"/>
    <mergeCell ref="B124:C124"/>
    <mergeCell ref="D124:E124"/>
    <mergeCell ref="F124:G124"/>
    <mergeCell ref="B125:C125"/>
    <mergeCell ref="D125:E125"/>
    <mergeCell ref="F125:G125"/>
    <mergeCell ref="B94:C94"/>
    <mergeCell ref="D94:E94"/>
    <mergeCell ref="F94:G94"/>
    <mergeCell ref="A102:G102"/>
    <mergeCell ref="A104:G104"/>
    <mergeCell ref="A108:A110"/>
    <mergeCell ref="B108:B110"/>
    <mergeCell ref="C108:F108"/>
    <mergeCell ref="G108:G110"/>
    <mergeCell ref="C109:C110"/>
    <mergeCell ref="A96:G96"/>
    <mergeCell ref="B98:C98"/>
    <mergeCell ref="B99:C99"/>
    <mergeCell ref="B100:C100"/>
    <mergeCell ref="B92:C92"/>
    <mergeCell ref="D92:E92"/>
    <mergeCell ref="F92:G92"/>
    <mergeCell ref="B93:C93"/>
    <mergeCell ref="D93:E93"/>
    <mergeCell ref="F93:G93"/>
    <mergeCell ref="A86:G86"/>
    <mergeCell ref="B90:C90"/>
    <mergeCell ref="D90:E90"/>
    <mergeCell ref="F90:G90"/>
    <mergeCell ref="B91:C91"/>
    <mergeCell ref="D91:E91"/>
    <mergeCell ref="F91:G91"/>
    <mergeCell ref="B83:C83"/>
    <mergeCell ref="D83:E83"/>
    <mergeCell ref="F83:G83"/>
    <mergeCell ref="B84:C84"/>
    <mergeCell ref="D84:E84"/>
    <mergeCell ref="F84:G84"/>
    <mergeCell ref="B78:C78"/>
    <mergeCell ref="D78:E78"/>
    <mergeCell ref="F78:G78"/>
    <mergeCell ref="B82:C82"/>
    <mergeCell ref="D82:E82"/>
    <mergeCell ref="F82:G82"/>
    <mergeCell ref="A72:G72"/>
    <mergeCell ref="B76:C76"/>
    <mergeCell ref="D76:E76"/>
    <mergeCell ref="F76:G76"/>
    <mergeCell ref="B77:C77"/>
    <mergeCell ref="D77:E77"/>
    <mergeCell ref="F77:G77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A42:G42"/>
    <mergeCell ref="B46:C46"/>
    <mergeCell ref="D46:E46"/>
    <mergeCell ref="F46:G46"/>
    <mergeCell ref="B47:C47"/>
    <mergeCell ref="D47:E47"/>
    <mergeCell ref="F47:G47"/>
    <mergeCell ref="A34:G34"/>
    <mergeCell ref="A38:C38"/>
    <mergeCell ref="D38:G38"/>
    <mergeCell ref="A39:C39"/>
    <mergeCell ref="D39:G39"/>
    <mergeCell ref="A40:C40"/>
    <mergeCell ref="D40:G40"/>
    <mergeCell ref="B31:C31"/>
    <mergeCell ref="D31:E31"/>
    <mergeCell ref="F31:G31"/>
    <mergeCell ref="B32:C32"/>
    <mergeCell ref="D32:E32"/>
    <mergeCell ref="F32:G32"/>
    <mergeCell ref="B26:C26"/>
    <mergeCell ref="D26:E26"/>
    <mergeCell ref="F26:G26"/>
    <mergeCell ref="B30:C30"/>
    <mergeCell ref="D30:E30"/>
    <mergeCell ref="F30:G30"/>
    <mergeCell ref="B24:C24"/>
    <mergeCell ref="D24:E24"/>
    <mergeCell ref="F24:G24"/>
    <mergeCell ref="B25:C25"/>
    <mergeCell ref="D25:E25"/>
    <mergeCell ref="F25:G25"/>
    <mergeCell ref="B19:C19"/>
    <mergeCell ref="D19:E19"/>
    <mergeCell ref="F19:G19"/>
    <mergeCell ref="B20:C20"/>
    <mergeCell ref="D20:E20"/>
    <mergeCell ref="F20:G20"/>
    <mergeCell ref="A14:G14"/>
    <mergeCell ref="B18:C18"/>
    <mergeCell ref="D18:E18"/>
    <mergeCell ref="F18:G18"/>
    <mergeCell ref="B10:C10"/>
    <mergeCell ref="D10:E10"/>
    <mergeCell ref="F10:G10"/>
    <mergeCell ref="B11:C11"/>
    <mergeCell ref="D11:E11"/>
    <mergeCell ref="F11:G11"/>
    <mergeCell ref="E1:G1"/>
    <mergeCell ref="A2:G2"/>
    <mergeCell ref="A4:G4"/>
    <mergeCell ref="A5:G5"/>
    <mergeCell ref="B9:C9"/>
    <mergeCell ref="D9:E9"/>
    <mergeCell ref="F9:G9"/>
    <mergeCell ref="B12:C12"/>
    <mergeCell ref="D12:E12"/>
    <mergeCell ref="F12:G12"/>
    <mergeCell ref="D191:E191"/>
    <mergeCell ref="F191:G191"/>
    <mergeCell ref="D192:E192"/>
    <mergeCell ref="F192:G192"/>
    <mergeCell ref="D193:E193"/>
    <mergeCell ref="F193:G193"/>
    <mergeCell ref="B325:C325"/>
    <mergeCell ref="D325:E325"/>
    <mergeCell ref="F325:G325"/>
    <mergeCell ref="B206:C206"/>
    <mergeCell ref="D206:E206"/>
    <mergeCell ref="F206:G206"/>
    <mergeCell ref="B207:C207"/>
    <mergeCell ref="D207:E207"/>
    <mergeCell ref="F207:G207"/>
    <mergeCell ref="A196:G196"/>
    <mergeCell ref="B204:C204"/>
    <mergeCell ref="D204:E204"/>
    <mergeCell ref="F204:G204"/>
    <mergeCell ref="B205:C205"/>
    <mergeCell ref="D205:E205"/>
    <mergeCell ref="F205:G205"/>
    <mergeCell ref="B198:C198"/>
    <mergeCell ref="D198:E198"/>
    <mergeCell ref="B467:C467"/>
    <mergeCell ref="D467:E467"/>
    <mergeCell ref="F467:G467"/>
    <mergeCell ref="A460:G460"/>
    <mergeCell ref="B464:C464"/>
    <mergeCell ref="D464:E464"/>
    <mergeCell ref="F464:G464"/>
    <mergeCell ref="B465:C465"/>
    <mergeCell ref="D465:E465"/>
    <mergeCell ref="F465:G465"/>
    <mergeCell ref="B466:C466"/>
    <mergeCell ref="D466:E466"/>
    <mergeCell ref="F466:G466"/>
    <mergeCell ref="B425:C425"/>
    <mergeCell ref="D425:E425"/>
    <mergeCell ref="F425:G425"/>
    <mergeCell ref="B426:C426"/>
    <mergeCell ref="D426:E426"/>
    <mergeCell ref="F426:G426"/>
    <mergeCell ref="B429:C429"/>
    <mergeCell ref="D429:E429"/>
    <mergeCell ref="F429:G429"/>
  </mergeCells>
  <pageMargins left="1.3779527559055118" right="0.39370078740157483" top="0.98425196850393704" bottom="0.78740157480314965" header="0.31496062992125984" footer="0.31496062992125984"/>
  <pageSetup paperSize="9" scale="60" orientation="portrait" r:id="rId1"/>
  <rowBreaks count="10" manualBreakCount="10">
    <brk id="40" max="6" man="1"/>
    <brk id="79" max="16383" man="1"/>
    <brk id="127" max="16383" man="1"/>
    <brk id="159" max="16383" man="1"/>
    <brk id="194" max="16383" man="1"/>
    <brk id="234" max="16383" man="1"/>
    <brk id="283" max="16383" man="1"/>
    <brk id="325" max="16383" man="1"/>
    <brk id="372" max="16383" man="1"/>
    <brk id="427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476"/>
  <sheetViews>
    <sheetView zoomScaleNormal="100" workbookViewId="0">
      <selection activeCell="K11" sqref="K11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7" width="16.44140625" style="7" customWidth="1"/>
    <col min="8" max="9" width="8.88671875" style="7" customWidth="1"/>
    <col min="10" max="16384" width="8.88671875" style="7"/>
  </cols>
  <sheetData>
    <row r="1" spans="1:7" ht="18" x14ac:dyDescent="0.3">
      <c r="A1" s="6"/>
      <c r="E1" s="401"/>
      <c r="F1" s="401"/>
      <c r="G1" s="401"/>
    </row>
    <row r="2" spans="1:7" ht="40.049999999999997" customHeight="1" x14ac:dyDescent="0.3">
      <c r="A2" s="402" t="s">
        <v>367</v>
      </c>
      <c r="B2" s="402"/>
      <c r="C2" s="402"/>
      <c r="D2" s="402"/>
      <c r="E2" s="402"/>
      <c r="F2" s="402"/>
      <c r="G2" s="402"/>
    </row>
    <row r="3" spans="1:7" ht="17.55" x14ac:dyDescent="0.3">
      <c r="A3" s="152"/>
      <c r="B3" s="152"/>
      <c r="C3" s="152"/>
      <c r="D3" s="152"/>
      <c r="E3" s="152"/>
      <c r="F3" s="152"/>
      <c r="G3" s="152"/>
    </row>
    <row r="4" spans="1:7" ht="35.549999999999997" customHeight="1" x14ac:dyDescent="0.3">
      <c r="A4" s="402" t="s">
        <v>368</v>
      </c>
      <c r="B4" s="402"/>
      <c r="C4" s="402"/>
      <c r="D4" s="402"/>
      <c r="E4" s="402"/>
      <c r="F4" s="402"/>
      <c r="G4" s="402"/>
    </row>
    <row r="5" spans="1:7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7" ht="17.55" x14ac:dyDescent="0.3">
      <c r="A6" s="143"/>
    </row>
    <row r="7" spans="1:7" ht="18" x14ac:dyDescent="0.35">
      <c r="A7" s="9" t="s">
        <v>250</v>
      </c>
      <c r="B7" s="10">
        <v>120</v>
      </c>
    </row>
    <row r="8" spans="1:7" ht="15" x14ac:dyDescent="0.3">
      <c r="A8" s="11"/>
    </row>
    <row r="9" spans="1:7" ht="79.8" customHeight="1" x14ac:dyDescent="0.3">
      <c r="A9" s="145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</row>
    <row r="10" spans="1:7" ht="18" x14ac:dyDescent="0.3">
      <c r="A10" s="145">
        <v>1</v>
      </c>
      <c r="B10" s="395">
        <v>2</v>
      </c>
      <c r="C10" s="395"/>
      <c r="D10" s="395">
        <v>3</v>
      </c>
      <c r="E10" s="395"/>
      <c r="F10" s="395">
        <v>4</v>
      </c>
      <c r="G10" s="395"/>
    </row>
    <row r="11" spans="1:7" ht="36" x14ac:dyDescent="0.3">
      <c r="A11" s="13" t="s">
        <v>167</v>
      </c>
      <c r="B11" s="395"/>
      <c r="C11" s="395"/>
      <c r="D11" s="395"/>
      <c r="E11" s="395"/>
      <c r="F11" s="398">
        <f>B11*D11</f>
        <v>0</v>
      </c>
      <c r="G11" s="398"/>
    </row>
    <row r="12" spans="1:7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7" ht="17.399999999999999" x14ac:dyDescent="0.3">
      <c r="A13" s="143"/>
    </row>
    <row r="14" spans="1:7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7" ht="17.399999999999999" x14ac:dyDescent="0.3">
      <c r="A15" s="152"/>
      <c r="B15" s="152"/>
      <c r="C15" s="152"/>
      <c r="D15" s="152"/>
      <c r="E15" s="152"/>
      <c r="F15" s="152"/>
      <c r="G15" s="152"/>
    </row>
    <row r="16" spans="1:7" ht="18" x14ac:dyDescent="0.35">
      <c r="A16" s="9" t="s">
        <v>250</v>
      </c>
      <c r="B16" s="10">
        <v>130</v>
      </c>
    </row>
    <row r="17" spans="1:7" ht="15" x14ac:dyDescent="0.3">
      <c r="A17" s="11"/>
    </row>
    <row r="18" spans="1:7" ht="55.95" customHeight="1" x14ac:dyDescent="0.3">
      <c r="A18" s="145" t="s">
        <v>84</v>
      </c>
      <c r="B18" s="395" t="s">
        <v>170</v>
      </c>
      <c r="C18" s="395"/>
      <c r="D18" s="395" t="s">
        <v>171</v>
      </c>
      <c r="E18" s="395"/>
      <c r="F18" s="395" t="s">
        <v>262</v>
      </c>
      <c r="G18" s="395"/>
    </row>
    <row r="19" spans="1:7" ht="18" x14ac:dyDescent="0.3">
      <c r="A19" s="145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7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v>0</v>
      </c>
      <c r="G20" s="398"/>
    </row>
    <row r="21" spans="1:7" ht="17.399999999999999" x14ac:dyDescent="0.3">
      <c r="A21" s="143"/>
    </row>
    <row r="22" spans="1:7" ht="18" x14ac:dyDescent="0.35">
      <c r="A22" s="9" t="s">
        <v>250</v>
      </c>
      <c r="B22" s="10">
        <v>130</v>
      </c>
    </row>
    <row r="23" spans="1:7" ht="15" x14ac:dyDescent="0.3">
      <c r="A23" s="11"/>
    </row>
    <row r="24" spans="1:7" ht="41.4" customHeight="1" x14ac:dyDescent="0.3">
      <c r="A24" s="145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7" ht="18" x14ac:dyDescent="0.3">
      <c r="A25" s="145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7" ht="72" x14ac:dyDescent="0.3">
      <c r="A26" s="13" t="s">
        <v>162</v>
      </c>
      <c r="B26" s="395">
        <v>2195</v>
      </c>
      <c r="C26" s="395"/>
      <c r="D26" s="395">
        <v>20</v>
      </c>
      <c r="E26" s="395"/>
      <c r="F26" s="398">
        <f>B26*D26</f>
        <v>43900</v>
      </c>
      <c r="G26" s="398"/>
    </row>
    <row r="27" spans="1:7" ht="17.399999999999999" x14ac:dyDescent="0.3">
      <c r="A27" s="143"/>
    </row>
    <row r="28" spans="1:7" ht="18" x14ac:dyDescent="0.35">
      <c r="A28" s="9" t="s">
        <v>250</v>
      </c>
      <c r="B28" s="10">
        <v>150</v>
      </c>
    </row>
    <row r="29" spans="1:7" ht="15" x14ac:dyDescent="0.3">
      <c r="A29" s="11"/>
    </row>
    <row r="30" spans="1:7" ht="42.6" customHeight="1" x14ac:dyDescent="0.3">
      <c r="A30" s="145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7" ht="18" x14ac:dyDescent="0.3">
      <c r="A31" s="145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7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v>0</v>
      </c>
      <c r="G32" s="398"/>
    </row>
    <row r="33" spans="1:7" ht="17.399999999999999" x14ac:dyDescent="0.3">
      <c r="A33" s="143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143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v>0</v>
      </c>
      <c r="E40" s="407"/>
      <c r="F40" s="407"/>
      <c r="G40" s="400"/>
    </row>
    <row r="41" spans="1:7" ht="17.399999999999999" x14ac:dyDescent="0.3">
      <c r="A41" s="143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152"/>
      <c r="B43" s="152"/>
      <c r="C43" s="152"/>
      <c r="D43" s="152"/>
      <c r="E43" s="152"/>
      <c r="F43" s="152"/>
      <c r="G43" s="152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145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145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v>0</v>
      </c>
      <c r="G48" s="398"/>
    </row>
    <row r="49" spans="1:7" ht="17.399999999999999" x14ac:dyDescent="0.3">
      <c r="A49" s="143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143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145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145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v>0</v>
      </c>
      <c r="G56" s="398"/>
    </row>
    <row r="57" spans="1:7" ht="17.399999999999999" x14ac:dyDescent="0.3">
      <c r="A57" s="143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143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145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145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v>0</v>
      </c>
      <c r="G64" s="398"/>
    </row>
    <row r="65" spans="1:7" ht="17.399999999999999" x14ac:dyDescent="0.3">
      <c r="A65" s="143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145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145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v>0</v>
      </c>
      <c r="G70" s="398"/>
    </row>
    <row r="71" spans="1:7" ht="18" x14ac:dyDescent="0.3">
      <c r="A71" s="15"/>
      <c r="B71" s="19"/>
      <c r="C71" s="19"/>
      <c r="D71" s="19"/>
      <c r="E71" s="19"/>
      <c r="F71" s="19"/>
      <c r="G71" s="19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38.4" customHeight="1" x14ac:dyDescent="0.3">
      <c r="A76" s="145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145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398">
        <v>0</v>
      </c>
      <c r="G78" s="398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42" customHeight="1" x14ac:dyDescent="0.3">
      <c r="A82" s="145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145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398">
        <f>'платные на 2024 год '!D24</f>
        <v>0</v>
      </c>
      <c r="G84" s="398"/>
    </row>
    <row r="85" spans="1:7" ht="18" x14ac:dyDescent="0.3">
      <c r="A85" s="15"/>
      <c r="B85" s="19"/>
      <c r="C85" s="19"/>
      <c r="D85" s="19"/>
      <c r="E85" s="19"/>
      <c r="F85" s="19"/>
      <c r="G85" s="19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39" customHeight="1" x14ac:dyDescent="0.3">
      <c r="A90" s="145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45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3" t="s">
        <v>190</v>
      </c>
      <c r="B92" s="395" t="s">
        <v>115</v>
      </c>
      <c r="C92" s="395"/>
      <c r="D92" s="395" t="s">
        <v>115</v>
      </c>
      <c r="E92" s="395"/>
      <c r="F92" s="398">
        <f>'гос.зад на 2024 год '!E111</f>
        <v>0</v>
      </c>
      <c r="G92" s="395"/>
    </row>
    <row r="93" spans="1:7" ht="54" x14ac:dyDescent="0.3">
      <c r="A93" s="13" t="s">
        <v>191</v>
      </c>
      <c r="B93" s="395" t="s">
        <v>115</v>
      </c>
      <c r="C93" s="395"/>
      <c r="D93" s="395" t="s">
        <v>115</v>
      </c>
      <c r="E93" s="395"/>
      <c r="F93" s="398">
        <f>'гос.зад на 2024 год '!E112</f>
        <v>0</v>
      </c>
      <c r="G93" s="395"/>
    </row>
    <row r="94" spans="1:7" ht="54" x14ac:dyDescent="0.3">
      <c r="A94" s="13" t="s">
        <v>192</v>
      </c>
      <c r="B94" s="395" t="s">
        <v>115</v>
      </c>
      <c r="C94" s="395"/>
      <c r="D94" s="395" t="s">
        <v>115</v>
      </c>
      <c r="E94" s="395"/>
      <c r="F94" s="398">
        <f>'гос.зад на 2024 год '!E113</f>
        <v>0</v>
      </c>
      <c r="G94" s="395"/>
    </row>
    <row r="95" spans="1:7" ht="18" x14ac:dyDescent="0.3">
      <c r="A95" s="15"/>
      <c r="B95" s="19"/>
      <c r="C95" s="19"/>
      <c r="D95" s="19"/>
      <c r="E95" s="19"/>
      <c r="F95" s="86"/>
      <c r="G95" s="19"/>
    </row>
    <row r="96" spans="1:7" ht="17.399999999999999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09" t="s">
        <v>84</v>
      </c>
      <c r="B98" s="395" t="s">
        <v>163</v>
      </c>
      <c r="C98" s="395"/>
    </row>
    <row r="99" spans="1:7" ht="18" x14ac:dyDescent="0.3">
      <c r="A99" s="209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19"/>
      <c r="G101" s="19"/>
    </row>
    <row r="102" spans="1:7" ht="48.6" customHeight="1" x14ac:dyDescent="0.3">
      <c r="A102" s="402" t="s">
        <v>373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395" t="s">
        <v>74</v>
      </c>
      <c r="B108" s="395" t="s">
        <v>75</v>
      </c>
      <c r="C108" s="395" t="s">
        <v>76</v>
      </c>
      <c r="D108" s="395"/>
      <c r="E108" s="395"/>
      <c r="F108" s="395"/>
      <c r="G108" s="395" t="s">
        <v>77</v>
      </c>
    </row>
    <row r="109" spans="1:7" ht="18" x14ac:dyDescent="0.3">
      <c r="A109" s="395"/>
      <c r="B109" s="395"/>
      <c r="C109" s="395" t="s">
        <v>78</v>
      </c>
      <c r="D109" s="395" t="s">
        <v>6</v>
      </c>
      <c r="E109" s="395"/>
      <c r="F109" s="395"/>
      <c r="G109" s="395"/>
    </row>
    <row r="110" spans="1:7" ht="72" x14ac:dyDescent="0.3">
      <c r="A110" s="395"/>
      <c r="B110" s="395"/>
      <c r="C110" s="395"/>
      <c r="D110" s="12" t="s">
        <v>79</v>
      </c>
      <c r="E110" s="12" t="s">
        <v>80</v>
      </c>
      <c r="F110" s="12" t="s">
        <v>81</v>
      </c>
      <c r="G110" s="395"/>
    </row>
    <row r="111" spans="1:7" ht="18" x14ac:dyDescent="0.3">
      <c r="A111" s="145">
        <v>1</v>
      </c>
      <c r="B111" s="145">
        <v>2</v>
      </c>
      <c r="C111" s="145">
        <v>3</v>
      </c>
      <c r="D111" s="145">
        <v>4</v>
      </c>
      <c r="E111" s="145">
        <v>4</v>
      </c>
      <c r="F111" s="145">
        <v>5</v>
      </c>
      <c r="G111" s="145">
        <v>7</v>
      </c>
    </row>
    <row r="112" spans="1:7" ht="18" x14ac:dyDescent="0.3">
      <c r="A112" s="145"/>
      <c r="B112" s="145"/>
      <c r="C112" s="151"/>
      <c r="D112" s="151"/>
      <c r="E112" s="151"/>
      <c r="F112" s="151"/>
      <c r="G112" s="151"/>
    </row>
    <row r="113" spans="1:7" ht="18" x14ac:dyDescent="0.3">
      <c r="A113" s="145" t="s">
        <v>144</v>
      </c>
      <c r="B113" s="145"/>
      <c r="C113" s="151"/>
      <c r="D113" s="151"/>
      <c r="E113" s="151"/>
      <c r="F113" s="151"/>
      <c r="G113" s="151">
        <v>0</v>
      </c>
    </row>
    <row r="114" spans="1:7" ht="17.399999999999999" x14ac:dyDescent="0.3">
      <c r="A114" s="8"/>
    </row>
    <row r="115" spans="1:7" ht="17.399999999999999" x14ac:dyDescent="0.3">
      <c r="A115" s="408" t="s">
        <v>178</v>
      </c>
      <c r="B115" s="408"/>
      <c r="C115" s="408"/>
      <c r="D115" s="408"/>
      <c r="E115" s="408"/>
      <c r="F115" s="408"/>
      <c r="G115" s="408"/>
    </row>
    <row r="116" spans="1:7" ht="17.399999999999999" x14ac:dyDescent="0.3">
      <c r="A116" s="146"/>
      <c r="B116" s="146"/>
      <c r="C116" s="146"/>
      <c r="D116" s="146"/>
      <c r="E116" s="146"/>
      <c r="F116" s="146"/>
      <c r="G116" s="146"/>
    </row>
    <row r="117" spans="1:7" ht="18" x14ac:dyDescent="0.35">
      <c r="A117" s="9" t="s">
        <v>143</v>
      </c>
      <c r="B117" s="10" t="s">
        <v>300</v>
      </c>
    </row>
    <row r="118" spans="1:7" ht="15" x14ac:dyDescent="0.3">
      <c r="A118" s="11"/>
    </row>
    <row r="119" spans="1:7" ht="72" customHeight="1" x14ac:dyDescent="0.3">
      <c r="A119" s="145" t="s">
        <v>82</v>
      </c>
      <c r="B119" s="395" t="s">
        <v>239</v>
      </c>
      <c r="C119" s="395"/>
      <c r="D119" s="395" t="s">
        <v>182</v>
      </c>
      <c r="E119" s="395"/>
      <c r="F119" s="395" t="s">
        <v>83</v>
      </c>
      <c r="G119" s="395"/>
    </row>
    <row r="120" spans="1:7" ht="18" x14ac:dyDescent="0.3">
      <c r="A120" s="145">
        <v>1</v>
      </c>
      <c r="B120" s="395">
        <v>2</v>
      </c>
      <c r="C120" s="395"/>
      <c r="D120" s="395">
        <v>3</v>
      </c>
      <c r="E120" s="395"/>
      <c r="F120" s="395">
        <v>4</v>
      </c>
      <c r="G120" s="395"/>
    </row>
    <row r="121" spans="1:7" ht="18" x14ac:dyDescent="0.3">
      <c r="A121" s="151">
        <f>B113</f>
        <v>0</v>
      </c>
      <c r="B121" s="398">
        <v>0</v>
      </c>
      <c r="C121" s="398"/>
      <c r="D121" s="398">
        <f>G113</f>
        <v>0</v>
      </c>
      <c r="E121" s="398"/>
      <c r="F121" s="398">
        <f>B121-D121</f>
        <v>0</v>
      </c>
      <c r="G121" s="398"/>
    </row>
    <row r="122" spans="1:7" ht="17.399999999999999" x14ac:dyDescent="0.3">
      <c r="A122" s="8"/>
    </row>
    <row r="123" spans="1:7" ht="51" customHeight="1" x14ac:dyDescent="0.3">
      <c r="A123" s="409" t="s">
        <v>199</v>
      </c>
      <c r="B123" s="409"/>
      <c r="C123" s="409"/>
      <c r="D123" s="409"/>
      <c r="E123" s="409"/>
      <c r="F123" s="409"/>
      <c r="G123" s="409"/>
    </row>
    <row r="124" spans="1:7" ht="18" x14ac:dyDescent="0.3">
      <c r="A124" s="9"/>
    </row>
    <row r="125" spans="1:7" ht="18" x14ac:dyDescent="0.35">
      <c r="A125" s="9" t="s">
        <v>145</v>
      </c>
      <c r="B125" s="10">
        <v>112</v>
      </c>
    </row>
    <row r="126" spans="1:7" ht="15" x14ac:dyDescent="0.3">
      <c r="A126" s="11"/>
    </row>
    <row r="127" spans="1:7" ht="77.400000000000006" customHeight="1" x14ac:dyDescent="0.3">
      <c r="A127" s="145" t="s">
        <v>84</v>
      </c>
      <c r="B127" s="145" t="s">
        <v>85</v>
      </c>
      <c r="C127" s="395" t="s">
        <v>86</v>
      </c>
      <c r="D127" s="395"/>
      <c r="E127" s="145" t="s">
        <v>87</v>
      </c>
      <c r="F127" s="395" t="s">
        <v>88</v>
      </c>
      <c r="G127" s="395"/>
    </row>
    <row r="128" spans="1:7" ht="18" x14ac:dyDescent="0.3">
      <c r="A128" s="145">
        <v>1</v>
      </c>
      <c r="B128" s="145">
        <v>2</v>
      </c>
      <c r="C128" s="395">
        <v>3</v>
      </c>
      <c r="D128" s="395"/>
      <c r="E128" s="145">
        <v>4</v>
      </c>
      <c r="F128" s="395">
        <v>5</v>
      </c>
      <c r="G128" s="395"/>
    </row>
    <row r="129" spans="1:7" ht="18" x14ac:dyDescent="0.3">
      <c r="A129" s="13" t="s">
        <v>89</v>
      </c>
      <c r="B129" s="150"/>
      <c r="C129" s="395"/>
      <c r="D129" s="395"/>
      <c r="E129" s="14"/>
      <c r="F129" s="398">
        <f>B129*C129*E129</f>
        <v>0</v>
      </c>
      <c r="G129" s="398"/>
    </row>
    <row r="130" spans="1:7" ht="17.399999999999999" x14ac:dyDescent="0.3">
      <c r="A130" s="8"/>
    </row>
    <row r="131" spans="1:7" ht="33" customHeight="1" x14ac:dyDescent="0.3">
      <c r="A131" s="409" t="s">
        <v>222</v>
      </c>
      <c r="B131" s="409"/>
      <c r="C131" s="409"/>
      <c r="D131" s="409"/>
      <c r="E131" s="409"/>
      <c r="F131" s="409"/>
      <c r="G131" s="409"/>
    </row>
    <row r="132" spans="1:7" ht="18" x14ac:dyDescent="0.3">
      <c r="A132" s="9"/>
    </row>
    <row r="133" spans="1:7" ht="18" x14ac:dyDescent="0.35">
      <c r="A133" s="9" t="s">
        <v>145</v>
      </c>
      <c r="B133" s="10">
        <v>112</v>
      </c>
    </row>
    <row r="134" spans="1:7" ht="15" x14ac:dyDescent="0.3">
      <c r="A134" s="11"/>
    </row>
    <row r="135" spans="1:7" ht="36" x14ac:dyDescent="0.3">
      <c r="A135" s="145" t="s">
        <v>84</v>
      </c>
      <c r="B135" s="145" t="s">
        <v>223</v>
      </c>
      <c r="C135" s="396" t="s">
        <v>224</v>
      </c>
      <c r="D135" s="403"/>
      <c r="E135" s="397"/>
      <c r="F135" s="395" t="s">
        <v>92</v>
      </c>
      <c r="G135" s="395"/>
    </row>
    <row r="136" spans="1:7" ht="18" x14ac:dyDescent="0.3">
      <c r="A136" s="145">
        <v>1</v>
      </c>
      <c r="B136" s="145">
        <v>2</v>
      </c>
      <c r="C136" s="396">
        <v>3</v>
      </c>
      <c r="D136" s="403"/>
      <c r="E136" s="397"/>
      <c r="F136" s="395">
        <v>4</v>
      </c>
      <c r="G136" s="395"/>
    </row>
    <row r="137" spans="1:7" ht="18" x14ac:dyDescent="0.3">
      <c r="A137" s="13"/>
      <c r="B137" s="150"/>
      <c r="C137" s="396"/>
      <c r="D137" s="403"/>
      <c r="E137" s="397"/>
      <c r="F137" s="398">
        <f>B137*C137</f>
        <v>0</v>
      </c>
      <c r="G137" s="398"/>
    </row>
    <row r="138" spans="1:7" ht="18" x14ac:dyDescent="0.3">
      <c r="A138" s="15"/>
      <c r="B138" s="16"/>
      <c r="C138" s="19"/>
      <c r="D138" s="19"/>
      <c r="E138" s="20"/>
      <c r="F138" s="19"/>
      <c r="G138" s="19"/>
    </row>
    <row r="139" spans="1:7" ht="38.4" customHeight="1" x14ac:dyDescent="0.3">
      <c r="A139" s="409" t="s">
        <v>200</v>
      </c>
      <c r="B139" s="409"/>
      <c r="C139" s="409"/>
      <c r="D139" s="409"/>
      <c r="E139" s="409"/>
      <c r="F139" s="409"/>
      <c r="G139" s="409"/>
    </row>
    <row r="140" spans="1:7" ht="18" x14ac:dyDescent="0.3">
      <c r="A140" s="9"/>
    </row>
    <row r="141" spans="1:7" ht="18" x14ac:dyDescent="0.35">
      <c r="A141" s="9" t="s">
        <v>143</v>
      </c>
      <c r="B141" s="10">
        <v>112</v>
      </c>
    </row>
    <row r="142" spans="1:7" ht="15" x14ac:dyDescent="0.3">
      <c r="A142" s="11"/>
    </row>
    <row r="143" spans="1:7" ht="72" x14ac:dyDescent="0.3">
      <c r="A143" s="395" t="s">
        <v>84</v>
      </c>
      <c r="B143" s="395"/>
      <c r="C143" s="145" t="s">
        <v>90</v>
      </c>
      <c r="D143" s="395" t="s">
        <v>91</v>
      </c>
      <c r="E143" s="395"/>
      <c r="F143" s="395" t="s">
        <v>92</v>
      </c>
      <c r="G143" s="395"/>
    </row>
    <row r="144" spans="1:7" ht="18" x14ac:dyDescent="0.3">
      <c r="A144" s="396">
        <v>1</v>
      </c>
      <c r="B144" s="397"/>
      <c r="C144" s="145">
        <v>2</v>
      </c>
      <c r="D144" s="396">
        <v>3</v>
      </c>
      <c r="E144" s="397"/>
      <c r="F144" s="396">
        <v>4</v>
      </c>
      <c r="G144" s="397"/>
    </row>
    <row r="145" spans="1:7" ht="18" x14ac:dyDescent="0.3">
      <c r="A145" s="396"/>
      <c r="B145" s="397"/>
      <c r="C145" s="145"/>
      <c r="D145" s="396"/>
      <c r="E145" s="397"/>
      <c r="F145" s="399">
        <f>C145*D145</f>
        <v>0</v>
      </c>
      <c r="G145" s="400"/>
    </row>
    <row r="146" spans="1:7" ht="17.399999999999999" x14ac:dyDescent="0.3">
      <c r="A146" s="8"/>
    </row>
    <row r="147" spans="1:7" ht="36.6" customHeight="1" x14ac:dyDescent="0.3">
      <c r="A147" s="409" t="s">
        <v>201</v>
      </c>
      <c r="B147" s="409"/>
      <c r="C147" s="409"/>
      <c r="D147" s="409"/>
      <c r="E147" s="409"/>
      <c r="F147" s="409"/>
      <c r="G147" s="409"/>
    </row>
    <row r="148" spans="1:7" ht="17.399999999999999" x14ac:dyDescent="0.3">
      <c r="A148" s="144"/>
      <c r="B148" s="144"/>
      <c r="C148" s="144"/>
      <c r="D148" s="144"/>
      <c r="E148" s="144"/>
      <c r="F148" s="144"/>
      <c r="G148" s="144"/>
    </row>
    <row r="149" spans="1:7" ht="18" x14ac:dyDescent="0.35">
      <c r="A149" s="9" t="s">
        <v>145</v>
      </c>
      <c r="B149" s="10">
        <v>112</v>
      </c>
    </row>
    <row r="150" spans="1:7" ht="15" x14ac:dyDescent="0.3">
      <c r="A150" s="11"/>
    </row>
    <row r="151" spans="1:7" ht="70.2" customHeight="1" x14ac:dyDescent="0.3">
      <c r="A151" s="145" t="s">
        <v>84</v>
      </c>
      <c r="B151" s="145" t="s">
        <v>85</v>
      </c>
      <c r="C151" s="395" t="s">
        <v>86</v>
      </c>
      <c r="D151" s="395"/>
      <c r="E151" s="145" t="s">
        <v>87</v>
      </c>
      <c r="F151" s="395" t="s">
        <v>88</v>
      </c>
      <c r="G151" s="395"/>
    </row>
    <row r="152" spans="1:7" ht="18" x14ac:dyDescent="0.3">
      <c r="A152" s="145">
        <v>1</v>
      </c>
      <c r="B152" s="145">
        <v>2</v>
      </c>
      <c r="C152" s="395">
        <v>3</v>
      </c>
      <c r="D152" s="395"/>
      <c r="E152" s="145">
        <v>4</v>
      </c>
      <c r="F152" s="395">
        <v>5</v>
      </c>
      <c r="G152" s="395"/>
    </row>
    <row r="153" spans="1:7" ht="36" x14ac:dyDescent="0.3">
      <c r="A153" s="13" t="s">
        <v>93</v>
      </c>
      <c r="B153" s="150"/>
      <c r="C153" s="395"/>
      <c r="D153" s="395"/>
      <c r="E153" s="14"/>
      <c r="F153" s="398">
        <f>B153*C153*E153</f>
        <v>0</v>
      </c>
      <c r="G153" s="398"/>
    </row>
    <row r="154" spans="1:7" ht="17.399999999999999" x14ac:dyDescent="0.3">
      <c r="A154" s="8"/>
    </row>
    <row r="155" spans="1:7" ht="41.4" customHeight="1" x14ac:dyDescent="0.3">
      <c r="A155" s="409" t="s">
        <v>202</v>
      </c>
      <c r="B155" s="409"/>
      <c r="C155" s="409"/>
      <c r="D155" s="409"/>
      <c r="E155" s="409"/>
      <c r="F155" s="409"/>
      <c r="G155" s="409"/>
    </row>
    <row r="156" spans="1:7" ht="18" x14ac:dyDescent="0.3">
      <c r="A156" s="9"/>
    </row>
    <row r="157" spans="1:7" ht="18" x14ac:dyDescent="0.35">
      <c r="A157" s="9" t="s">
        <v>143</v>
      </c>
      <c r="B157" s="10">
        <v>113</v>
      </c>
    </row>
    <row r="158" spans="1:7" ht="15" x14ac:dyDescent="0.3">
      <c r="A158" s="11"/>
    </row>
    <row r="159" spans="1:7" ht="67.95" customHeight="1" x14ac:dyDescent="0.3">
      <c r="A159" s="145" t="s">
        <v>84</v>
      </c>
      <c r="B159" s="145" t="s">
        <v>94</v>
      </c>
      <c r="C159" s="395" t="s">
        <v>95</v>
      </c>
      <c r="D159" s="395"/>
      <c r="E159" s="145" t="s">
        <v>87</v>
      </c>
      <c r="F159" s="395" t="s">
        <v>88</v>
      </c>
      <c r="G159" s="395"/>
    </row>
    <row r="160" spans="1:7" ht="18" x14ac:dyDescent="0.35">
      <c r="A160" s="145">
        <v>1</v>
      </c>
      <c r="B160" s="145">
        <v>2</v>
      </c>
      <c r="C160" s="395">
        <v>3</v>
      </c>
      <c r="D160" s="395"/>
      <c r="E160" s="145">
        <v>4</v>
      </c>
      <c r="F160" s="410">
        <v>5</v>
      </c>
      <c r="G160" s="411"/>
    </row>
    <row r="161" spans="1:7" ht="90" x14ac:dyDescent="0.3">
      <c r="A161" s="13" t="s">
        <v>96</v>
      </c>
      <c r="B161" s="151"/>
      <c r="C161" s="398"/>
      <c r="D161" s="398"/>
      <c r="E161" s="83"/>
      <c r="F161" s="412">
        <f>B161*C161*E161</f>
        <v>0</v>
      </c>
      <c r="G161" s="413"/>
    </row>
    <row r="162" spans="1:7" ht="17.399999999999999" x14ac:dyDescent="0.3">
      <c r="A162" s="8"/>
    </row>
    <row r="163" spans="1:7" ht="18" x14ac:dyDescent="0.35">
      <c r="A163" s="9" t="s">
        <v>143</v>
      </c>
      <c r="B163" s="10">
        <v>119</v>
      </c>
    </row>
    <row r="164" spans="1:7" ht="15" x14ac:dyDescent="0.3">
      <c r="A164" s="11"/>
    </row>
    <row r="165" spans="1:7" ht="61.8" customHeight="1" x14ac:dyDescent="0.3">
      <c r="A165" s="145" t="s">
        <v>84</v>
      </c>
      <c r="B165" s="145" t="s">
        <v>94</v>
      </c>
      <c r="C165" s="395" t="s">
        <v>95</v>
      </c>
      <c r="D165" s="395"/>
      <c r="E165" s="145" t="s">
        <v>87</v>
      </c>
      <c r="F165" s="395" t="s">
        <v>88</v>
      </c>
      <c r="G165" s="395"/>
    </row>
    <row r="166" spans="1:7" ht="18" x14ac:dyDescent="0.35">
      <c r="A166" s="145">
        <v>1</v>
      </c>
      <c r="B166" s="145">
        <v>2</v>
      </c>
      <c r="C166" s="395">
        <v>3</v>
      </c>
      <c r="D166" s="395"/>
      <c r="E166" s="145">
        <v>4</v>
      </c>
      <c r="F166" s="410">
        <v>5</v>
      </c>
      <c r="G166" s="411"/>
    </row>
    <row r="167" spans="1:7" ht="54" x14ac:dyDescent="0.3">
      <c r="A167" s="13" t="s">
        <v>155</v>
      </c>
      <c r="B167" s="151"/>
      <c r="C167" s="398"/>
      <c r="D167" s="398"/>
      <c r="E167" s="83"/>
      <c r="F167" s="412">
        <f>B167*C167*E167</f>
        <v>0</v>
      </c>
      <c r="G167" s="413"/>
    </row>
    <row r="168" spans="1:7" ht="18" x14ac:dyDescent="0.3">
      <c r="A168" s="13" t="s">
        <v>118</v>
      </c>
      <c r="B168" s="150"/>
      <c r="C168" s="396"/>
      <c r="D168" s="397"/>
      <c r="E168" s="14"/>
      <c r="F168" s="414"/>
      <c r="G168" s="415"/>
    </row>
    <row r="169" spans="1:7" ht="17.399999999999999" x14ac:dyDescent="0.3">
      <c r="A169" s="8"/>
    </row>
    <row r="170" spans="1:7" ht="36" customHeight="1" x14ac:dyDescent="0.3">
      <c r="A170" s="409" t="s">
        <v>203</v>
      </c>
      <c r="B170" s="409"/>
      <c r="C170" s="409"/>
      <c r="D170" s="409"/>
      <c r="E170" s="409"/>
      <c r="F170" s="409"/>
      <c r="G170" s="409"/>
    </row>
    <row r="171" spans="1:7" ht="17.399999999999999" x14ac:dyDescent="0.3">
      <c r="A171" s="144"/>
      <c r="B171" s="144"/>
      <c r="C171" s="144"/>
      <c r="D171" s="144"/>
      <c r="E171" s="144"/>
      <c r="F171" s="144"/>
      <c r="G171" s="144"/>
    </row>
    <row r="172" spans="1:7" ht="18" x14ac:dyDescent="0.35">
      <c r="A172" s="9" t="s">
        <v>143</v>
      </c>
      <c r="B172" s="10">
        <v>111</v>
      </c>
    </row>
    <row r="173" spans="1:7" ht="15" x14ac:dyDescent="0.3">
      <c r="A173" s="11"/>
    </row>
    <row r="174" spans="1:7" ht="52.8" customHeight="1" x14ac:dyDescent="0.3">
      <c r="A174" s="145" t="s">
        <v>84</v>
      </c>
      <c r="B174" s="395" t="s">
        <v>97</v>
      </c>
      <c r="C174" s="395"/>
      <c r="D174" s="395" t="s">
        <v>98</v>
      </c>
      <c r="E174" s="395"/>
      <c r="F174" s="395" t="s">
        <v>99</v>
      </c>
      <c r="G174" s="395"/>
    </row>
    <row r="175" spans="1:7" ht="18" x14ac:dyDescent="0.35">
      <c r="A175" s="145">
        <v>1</v>
      </c>
      <c r="B175" s="396">
        <v>2</v>
      </c>
      <c r="C175" s="397"/>
      <c r="D175" s="396">
        <v>3</v>
      </c>
      <c r="E175" s="397"/>
      <c r="F175" s="410">
        <v>4</v>
      </c>
      <c r="G175" s="411"/>
    </row>
    <row r="176" spans="1:7" ht="90" x14ac:dyDescent="0.3">
      <c r="A176" s="13" t="s">
        <v>100</v>
      </c>
      <c r="B176" s="396"/>
      <c r="C176" s="397"/>
      <c r="D176" s="396"/>
      <c r="E176" s="397"/>
      <c r="F176" s="412">
        <f>B176*D176</f>
        <v>0</v>
      </c>
      <c r="G176" s="413"/>
    </row>
    <row r="177" spans="1:7" ht="18" x14ac:dyDescent="0.3">
      <c r="A177" s="15"/>
      <c r="B177" s="16"/>
      <c r="C177" s="16"/>
      <c r="D177" s="16"/>
      <c r="E177" s="16"/>
      <c r="F177" s="17"/>
      <c r="G177" s="17"/>
    </row>
    <row r="178" spans="1:7" ht="18" x14ac:dyDescent="0.35">
      <c r="A178" s="9" t="s">
        <v>143</v>
      </c>
      <c r="B178" s="10">
        <v>112</v>
      </c>
    </row>
    <row r="179" spans="1:7" ht="15" x14ac:dyDescent="0.3">
      <c r="A179" s="11"/>
    </row>
    <row r="180" spans="1:7" ht="78" customHeight="1" x14ac:dyDescent="0.3">
      <c r="A180" s="145" t="s">
        <v>84</v>
      </c>
      <c r="B180" s="145" t="s">
        <v>97</v>
      </c>
      <c r="C180" s="145" t="s">
        <v>101</v>
      </c>
      <c r="D180" s="395" t="s">
        <v>102</v>
      </c>
      <c r="E180" s="395"/>
      <c r="F180" s="395" t="s">
        <v>88</v>
      </c>
      <c r="G180" s="395"/>
    </row>
    <row r="181" spans="1:7" ht="18" x14ac:dyDescent="0.3">
      <c r="A181" s="145">
        <v>1</v>
      </c>
      <c r="B181" s="145">
        <v>2</v>
      </c>
      <c r="C181" s="145">
        <v>3</v>
      </c>
      <c r="D181" s="395">
        <v>4</v>
      </c>
      <c r="E181" s="395"/>
      <c r="F181" s="395">
        <v>5</v>
      </c>
      <c r="G181" s="395"/>
    </row>
    <row r="182" spans="1:7" ht="18" x14ac:dyDescent="0.3">
      <c r="A182" s="13"/>
      <c r="B182" s="150"/>
      <c r="C182" s="145"/>
      <c r="D182" s="396"/>
      <c r="E182" s="397"/>
      <c r="F182" s="399">
        <f>B182*C182*D182</f>
        <v>0</v>
      </c>
      <c r="G182" s="400"/>
    </row>
    <row r="183" spans="1:7" ht="18" x14ac:dyDescent="0.3">
      <c r="A183" s="15"/>
      <c r="B183" s="16"/>
      <c r="C183" s="19"/>
      <c r="D183" s="19"/>
      <c r="E183" s="19"/>
      <c r="F183" s="86"/>
      <c r="G183" s="86"/>
    </row>
    <row r="184" spans="1:7" ht="18" x14ac:dyDescent="0.35">
      <c r="A184" s="9" t="s">
        <v>143</v>
      </c>
      <c r="B184" s="10">
        <v>119</v>
      </c>
    </row>
    <row r="185" spans="1:7" ht="15" x14ac:dyDescent="0.3">
      <c r="A185" s="11"/>
    </row>
    <row r="186" spans="1:7" ht="72" x14ac:dyDescent="0.3">
      <c r="A186" s="268" t="s">
        <v>84</v>
      </c>
      <c r="B186" s="268" t="s">
        <v>97</v>
      </c>
      <c r="C186" s="268" t="s">
        <v>101</v>
      </c>
      <c r="D186" s="395" t="s">
        <v>102</v>
      </c>
      <c r="E186" s="395"/>
      <c r="F186" s="395" t="s">
        <v>88</v>
      </c>
      <c r="G186" s="395"/>
    </row>
    <row r="187" spans="1:7" ht="18" x14ac:dyDescent="0.3">
      <c r="A187" s="268">
        <v>1</v>
      </c>
      <c r="B187" s="268">
        <v>2</v>
      </c>
      <c r="C187" s="268">
        <v>3</v>
      </c>
      <c r="D187" s="395">
        <v>4</v>
      </c>
      <c r="E187" s="395"/>
      <c r="F187" s="395">
        <v>5</v>
      </c>
      <c r="G187" s="395"/>
    </row>
    <row r="188" spans="1:7" ht="18" x14ac:dyDescent="0.3">
      <c r="A188" s="13"/>
      <c r="B188" s="269"/>
      <c r="C188" s="268"/>
      <c r="D188" s="396"/>
      <c r="E188" s="397"/>
      <c r="F188" s="399">
        <f>B188*C188*D188</f>
        <v>0</v>
      </c>
      <c r="G188" s="400"/>
    </row>
    <row r="189" spans="1:7" ht="17.399999999999999" x14ac:dyDescent="0.3">
      <c r="A189" s="8"/>
    </row>
    <row r="190" spans="1:7" ht="31.95" customHeight="1" x14ac:dyDescent="0.3">
      <c r="A190" s="408" t="s">
        <v>329</v>
      </c>
      <c r="B190" s="408"/>
      <c r="C190" s="408"/>
      <c r="D190" s="408"/>
      <c r="E190" s="408"/>
      <c r="F190" s="408"/>
      <c r="G190" s="408"/>
    </row>
    <row r="191" spans="1:7" ht="31.95" customHeight="1" x14ac:dyDescent="0.35">
      <c r="A191" s="9" t="s">
        <v>145</v>
      </c>
      <c r="B191" s="10">
        <v>119</v>
      </c>
      <c r="C191" s="231"/>
      <c r="D191" s="231"/>
      <c r="E191" s="231"/>
      <c r="F191" s="231"/>
      <c r="G191" s="231"/>
    </row>
    <row r="192" spans="1:7" ht="18" customHeight="1" x14ac:dyDescent="0.3">
      <c r="A192" s="230" t="s">
        <v>84</v>
      </c>
      <c r="B192" s="396" t="s">
        <v>104</v>
      </c>
      <c r="C192" s="397"/>
      <c r="D192" s="396" t="s">
        <v>105</v>
      </c>
      <c r="E192" s="397"/>
      <c r="F192" s="396" t="s">
        <v>106</v>
      </c>
      <c r="G192" s="397"/>
    </row>
    <row r="193" spans="1:7" ht="18" x14ac:dyDescent="0.3">
      <c r="A193" s="230">
        <v>1</v>
      </c>
      <c r="B193" s="396">
        <v>2</v>
      </c>
      <c r="C193" s="397"/>
      <c r="D193" s="396">
        <v>3</v>
      </c>
      <c r="E193" s="397"/>
      <c r="F193" s="396">
        <v>4</v>
      </c>
      <c r="G193" s="397"/>
    </row>
    <row r="194" spans="1:7" ht="180" x14ac:dyDescent="0.3">
      <c r="A194" s="13" t="s">
        <v>305</v>
      </c>
      <c r="B194" s="395"/>
      <c r="C194" s="395"/>
      <c r="D194" s="395"/>
      <c r="E194" s="395"/>
      <c r="F194" s="398">
        <f>B194*D194</f>
        <v>0</v>
      </c>
      <c r="G194" s="398"/>
    </row>
    <row r="195" spans="1:7" ht="15.6" x14ac:dyDescent="0.3">
      <c r="A195" s="18"/>
    </row>
    <row r="196" spans="1:7" ht="18" x14ac:dyDescent="0.35">
      <c r="A196" s="9" t="s">
        <v>145</v>
      </c>
      <c r="B196" s="10">
        <v>321</v>
      </c>
    </row>
    <row r="197" spans="1:7" ht="15" x14ac:dyDescent="0.3">
      <c r="A197" s="11"/>
    </row>
    <row r="198" spans="1:7" ht="18" x14ac:dyDescent="0.3">
      <c r="A198" s="145" t="s">
        <v>84</v>
      </c>
      <c r="B198" s="395" t="s">
        <v>104</v>
      </c>
      <c r="C198" s="395"/>
      <c r="D198" s="395" t="s">
        <v>105</v>
      </c>
      <c r="E198" s="395"/>
      <c r="F198" s="395" t="s">
        <v>106</v>
      </c>
      <c r="G198" s="395"/>
    </row>
    <row r="199" spans="1:7" ht="34.799999999999997" customHeight="1" x14ac:dyDescent="0.3">
      <c r="A199" s="145">
        <v>1</v>
      </c>
      <c r="B199" s="396">
        <v>2</v>
      </c>
      <c r="C199" s="397"/>
      <c r="D199" s="396">
        <v>3</v>
      </c>
      <c r="E199" s="397"/>
      <c r="F199" s="396">
        <v>4</v>
      </c>
      <c r="G199" s="397"/>
    </row>
    <row r="200" spans="1:7" ht="108" x14ac:dyDescent="0.3">
      <c r="A200" s="13" t="s">
        <v>27</v>
      </c>
      <c r="B200" s="395"/>
      <c r="C200" s="395"/>
      <c r="D200" s="395"/>
      <c r="E200" s="395"/>
      <c r="F200" s="398">
        <f>B200*D200</f>
        <v>0</v>
      </c>
      <c r="G200" s="398"/>
    </row>
    <row r="201" spans="1:7" ht="18" x14ac:dyDescent="0.3">
      <c r="A201" s="13" t="s">
        <v>154</v>
      </c>
      <c r="B201" s="395"/>
      <c r="C201" s="395"/>
      <c r="D201" s="395"/>
      <c r="E201" s="395"/>
      <c r="F201" s="398"/>
      <c r="G201" s="398"/>
    </row>
    <row r="202" spans="1:7" ht="14.4" customHeight="1" x14ac:dyDescent="0.3">
      <c r="A202" s="8"/>
    </row>
    <row r="203" spans="1:7" ht="14.4" customHeight="1" x14ac:dyDescent="0.35">
      <c r="A203" s="9" t="s">
        <v>145</v>
      </c>
      <c r="B203" s="10">
        <v>323</v>
      </c>
    </row>
    <row r="204" spans="1:7" ht="14.4" customHeight="1" x14ac:dyDescent="0.3">
      <c r="A204" s="11"/>
    </row>
    <row r="205" spans="1:7" ht="14.4" customHeight="1" x14ac:dyDescent="0.3">
      <c r="A205" s="290" t="s">
        <v>84</v>
      </c>
      <c r="B205" s="395" t="s">
        <v>104</v>
      </c>
      <c r="C205" s="395"/>
      <c r="D205" s="395" t="s">
        <v>105</v>
      </c>
      <c r="E205" s="395"/>
      <c r="F205" s="395" t="s">
        <v>106</v>
      </c>
      <c r="G205" s="395"/>
    </row>
    <row r="206" spans="1:7" ht="14.4" customHeight="1" x14ac:dyDescent="0.3">
      <c r="A206" s="290">
        <v>1</v>
      </c>
      <c r="B206" s="396">
        <v>2</v>
      </c>
      <c r="C206" s="397"/>
      <c r="D206" s="396">
        <v>3</v>
      </c>
      <c r="E206" s="397"/>
      <c r="F206" s="396">
        <v>4</v>
      </c>
      <c r="G206" s="397"/>
    </row>
    <row r="207" spans="1:7" ht="105" customHeight="1" x14ac:dyDescent="0.3">
      <c r="A207" s="13" t="s">
        <v>330</v>
      </c>
      <c r="B207" s="395"/>
      <c r="C207" s="395"/>
      <c r="D207" s="395"/>
      <c r="E207" s="395"/>
      <c r="F207" s="398">
        <f>B207*D207</f>
        <v>0</v>
      </c>
      <c r="G207" s="398"/>
    </row>
    <row r="208" spans="1:7" ht="14.4" customHeight="1" x14ac:dyDescent="0.3">
      <c r="A208" s="13" t="s">
        <v>154</v>
      </c>
      <c r="B208" s="395"/>
      <c r="C208" s="395"/>
      <c r="D208" s="395"/>
      <c r="E208" s="395"/>
      <c r="F208" s="398"/>
      <c r="G208" s="398"/>
    </row>
    <row r="209" spans="1:7" ht="14.4" customHeight="1" x14ac:dyDescent="0.3">
      <c r="A209" s="8"/>
    </row>
    <row r="210" spans="1:7" ht="17.399999999999999" x14ac:dyDescent="0.3">
      <c r="A210" s="409" t="s">
        <v>221</v>
      </c>
      <c r="B210" s="409"/>
      <c r="C210" s="409"/>
      <c r="D210" s="409"/>
      <c r="E210" s="409"/>
      <c r="F210" s="409"/>
      <c r="G210" s="409"/>
    </row>
    <row r="211" spans="1:7" ht="18" x14ac:dyDescent="0.35">
      <c r="A211" s="9" t="s">
        <v>143</v>
      </c>
      <c r="B211" s="10">
        <v>851</v>
      </c>
    </row>
    <row r="212" spans="1:7" ht="15" x14ac:dyDescent="0.3">
      <c r="A212" s="11"/>
    </row>
    <row r="213" spans="1:7" ht="18" x14ac:dyDescent="0.3">
      <c r="A213" s="145" t="s">
        <v>84</v>
      </c>
      <c r="B213" s="395" t="s">
        <v>107</v>
      </c>
      <c r="C213" s="395"/>
      <c r="D213" s="395" t="s">
        <v>108</v>
      </c>
      <c r="E213" s="395"/>
      <c r="F213" s="395" t="s">
        <v>109</v>
      </c>
      <c r="G213" s="395"/>
    </row>
    <row r="214" spans="1:7" ht="18" x14ac:dyDescent="0.3">
      <c r="A214" s="145">
        <v>1</v>
      </c>
      <c r="B214" s="396">
        <v>2</v>
      </c>
      <c r="C214" s="397"/>
      <c r="D214" s="416">
        <v>3</v>
      </c>
      <c r="E214" s="417"/>
      <c r="F214" s="416">
        <v>4</v>
      </c>
      <c r="G214" s="417"/>
    </row>
    <row r="215" spans="1:7" ht="36" x14ac:dyDescent="0.3">
      <c r="A215" s="13" t="s">
        <v>110</v>
      </c>
      <c r="B215" s="416"/>
      <c r="C215" s="417"/>
      <c r="D215" s="416"/>
      <c r="E215" s="417"/>
      <c r="F215" s="399">
        <f>B215*D215/100</f>
        <v>0</v>
      </c>
      <c r="G215" s="400"/>
    </row>
    <row r="216" spans="1:7" ht="36.6" customHeight="1" x14ac:dyDescent="0.3">
      <c r="A216" s="13" t="s">
        <v>111</v>
      </c>
      <c r="B216" s="416"/>
      <c r="C216" s="417"/>
      <c r="D216" s="416"/>
      <c r="E216" s="417"/>
      <c r="F216" s="399">
        <f>B216*D216/100</f>
        <v>0</v>
      </c>
      <c r="G216" s="400"/>
    </row>
    <row r="217" spans="1:7" ht="18" x14ac:dyDescent="0.3">
      <c r="A217" s="15"/>
      <c r="B217" s="16"/>
      <c r="C217" s="19"/>
      <c r="D217" s="20"/>
      <c r="E217" s="21"/>
      <c r="F217" s="21"/>
      <c r="G217" s="21"/>
    </row>
    <row r="218" spans="1:7" ht="39" customHeight="1" x14ac:dyDescent="0.3">
      <c r="A218" s="9" t="s">
        <v>112</v>
      </c>
    </row>
    <row r="219" spans="1:7" ht="15" x14ac:dyDescent="0.3">
      <c r="A219" s="11"/>
    </row>
    <row r="220" spans="1:7" ht="18" x14ac:dyDescent="0.3">
      <c r="A220" s="145" t="s">
        <v>84</v>
      </c>
      <c r="B220" s="395" t="s">
        <v>107</v>
      </c>
      <c r="C220" s="395"/>
      <c r="D220" s="395" t="s">
        <v>108</v>
      </c>
      <c r="E220" s="395"/>
      <c r="F220" s="395" t="s">
        <v>113</v>
      </c>
      <c r="G220" s="395"/>
    </row>
    <row r="221" spans="1:7" ht="18" x14ac:dyDescent="0.35">
      <c r="A221" s="145">
        <v>1</v>
      </c>
      <c r="B221" s="396">
        <v>2</v>
      </c>
      <c r="C221" s="397"/>
      <c r="D221" s="396">
        <v>3</v>
      </c>
      <c r="E221" s="397"/>
      <c r="F221" s="410">
        <v>4</v>
      </c>
      <c r="G221" s="411"/>
    </row>
    <row r="222" spans="1:7" ht="36" x14ac:dyDescent="0.3">
      <c r="A222" s="13" t="s">
        <v>114</v>
      </c>
      <c r="B222" s="396" t="s">
        <v>115</v>
      </c>
      <c r="C222" s="397"/>
      <c r="D222" s="396" t="s">
        <v>115</v>
      </c>
      <c r="E222" s="397"/>
      <c r="F222" s="412">
        <v>0</v>
      </c>
      <c r="G222" s="413"/>
    </row>
    <row r="223" spans="1:7" ht="42.6" customHeight="1" x14ac:dyDescent="0.3">
      <c r="A223" s="13" t="s">
        <v>116</v>
      </c>
      <c r="B223" s="416"/>
      <c r="C223" s="417"/>
      <c r="D223" s="416"/>
      <c r="E223" s="417"/>
      <c r="F223" s="416"/>
      <c r="G223" s="417"/>
    </row>
    <row r="224" spans="1:7" ht="18" x14ac:dyDescent="0.3">
      <c r="A224" s="9"/>
    </row>
    <row r="225" spans="1:7" ht="49.05" customHeight="1" x14ac:dyDescent="0.3">
      <c r="A225" s="9" t="s">
        <v>117</v>
      </c>
    </row>
    <row r="226" spans="1:7" ht="15" customHeight="1" x14ac:dyDescent="0.3">
      <c r="A226" s="11"/>
    </row>
    <row r="227" spans="1:7" ht="18" x14ac:dyDescent="0.3">
      <c r="A227" s="145" t="s">
        <v>84</v>
      </c>
      <c r="B227" s="395" t="s">
        <v>107</v>
      </c>
      <c r="C227" s="395"/>
      <c r="D227" s="395" t="s">
        <v>108</v>
      </c>
      <c r="E227" s="395"/>
      <c r="F227" s="395" t="s">
        <v>113</v>
      </c>
      <c r="G227" s="395"/>
    </row>
    <row r="228" spans="1:7" ht="45" customHeight="1" x14ac:dyDescent="0.35">
      <c r="A228" s="145">
        <v>1</v>
      </c>
      <c r="B228" s="396">
        <v>2</v>
      </c>
      <c r="C228" s="397"/>
      <c r="D228" s="396">
        <v>3</v>
      </c>
      <c r="E228" s="397"/>
      <c r="F228" s="410">
        <v>4</v>
      </c>
      <c r="G228" s="411"/>
    </row>
    <row r="229" spans="1:7" ht="72" x14ac:dyDescent="0.3">
      <c r="A229" s="13" t="s">
        <v>153</v>
      </c>
      <c r="B229" s="396" t="s">
        <v>115</v>
      </c>
      <c r="C229" s="397"/>
      <c r="D229" s="396" t="s">
        <v>115</v>
      </c>
      <c r="E229" s="397"/>
      <c r="F229" s="412">
        <v>0</v>
      </c>
      <c r="G229" s="413"/>
    </row>
    <row r="230" spans="1:7" ht="18" x14ac:dyDescent="0.3">
      <c r="A230" s="13" t="s">
        <v>116</v>
      </c>
      <c r="B230" s="416"/>
      <c r="C230" s="417"/>
      <c r="D230" s="416"/>
      <c r="E230" s="417"/>
      <c r="F230" s="423"/>
      <c r="G230" s="424"/>
    </row>
    <row r="231" spans="1:7" ht="17.399999999999999" x14ac:dyDescent="0.3">
      <c r="A231" s="8"/>
    </row>
    <row r="232" spans="1:7" ht="55.95" customHeight="1" x14ac:dyDescent="0.3">
      <c r="A232" s="409" t="s">
        <v>204</v>
      </c>
      <c r="B232" s="409"/>
      <c r="C232" s="409"/>
      <c r="D232" s="409"/>
      <c r="E232" s="409"/>
      <c r="F232" s="409"/>
      <c r="G232" s="409"/>
    </row>
    <row r="233" spans="1:7" ht="15.6" x14ac:dyDescent="0.3">
      <c r="A233" s="18"/>
    </row>
    <row r="234" spans="1:7" ht="18" x14ac:dyDescent="0.35">
      <c r="A234" s="9" t="s">
        <v>143</v>
      </c>
      <c r="B234" s="52" t="s">
        <v>205</v>
      </c>
      <c r="C234" s="51"/>
    </row>
    <row r="235" spans="1:7" ht="15" x14ac:dyDescent="0.3">
      <c r="A235" s="11"/>
    </row>
    <row r="236" spans="1:7" ht="18" customHeight="1" x14ac:dyDescent="0.3">
      <c r="A236" s="145" t="s">
        <v>84</v>
      </c>
      <c r="B236" s="395" t="s">
        <v>104</v>
      </c>
      <c r="C236" s="395"/>
      <c r="D236" s="395" t="s">
        <v>105</v>
      </c>
      <c r="E236" s="395"/>
      <c r="F236" s="395" t="s">
        <v>106</v>
      </c>
      <c r="G236" s="395"/>
    </row>
    <row r="237" spans="1:7" ht="18" customHeight="1" x14ac:dyDescent="0.3">
      <c r="A237" s="145">
        <v>1</v>
      </c>
      <c r="B237" s="395">
        <v>2</v>
      </c>
      <c r="C237" s="395"/>
      <c r="D237" s="395">
        <v>3</v>
      </c>
      <c r="E237" s="395"/>
      <c r="F237" s="395">
        <v>4</v>
      </c>
      <c r="G237" s="395"/>
    </row>
    <row r="238" spans="1:7" ht="18" customHeight="1" x14ac:dyDescent="0.3">
      <c r="A238" s="13"/>
      <c r="B238" s="425"/>
      <c r="C238" s="425"/>
      <c r="D238" s="425"/>
      <c r="E238" s="425"/>
      <c r="F238" s="398">
        <f>B238*D238</f>
        <v>0</v>
      </c>
      <c r="G238" s="398"/>
    </row>
    <row r="239" spans="1:7" ht="44.55" customHeight="1" x14ac:dyDescent="0.3">
      <c r="A239" s="13"/>
      <c r="B239" s="425"/>
      <c r="C239" s="425"/>
      <c r="D239" s="425"/>
      <c r="E239" s="425"/>
      <c r="F239" s="426"/>
      <c r="G239" s="426"/>
    </row>
    <row r="240" spans="1:7" ht="18" customHeight="1" x14ac:dyDescent="0.3">
      <c r="A240" s="8"/>
    </row>
    <row r="241" spans="1:7" ht="18" customHeight="1" x14ac:dyDescent="0.35">
      <c r="A241" s="9" t="s">
        <v>143</v>
      </c>
      <c r="B241" s="52" t="s">
        <v>206</v>
      </c>
      <c r="C241" s="51"/>
    </row>
    <row r="242" spans="1:7" ht="18" customHeight="1" x14ac:dyDescent="0.3">
      <c r="A242" s="11"/>
    </row>
    <row r="243" spans="1:7" ht="18" customHeight="1" x14ac:dyDescent="0.3">
      <c r="A243" s="145" t="s">
        <v>84</v>
      </c>
      <c r="B243" s="395" t="s">
        <v>104</v>
      </c>
      <c r="C243" s="395"/>
      <c r="D243" s="395" t="s">
        <v>105</v>
      </c>
      <c r="E243" s="395"/>
      <c r="F243" s="395" t="s">
        <v>106</v>
      </c>
      <c r="G243" s="395"/>
    </row>
    <row r="244" spans="1:7" ht="18" customHeight="1" x14ac:dyDescent="0.3">
      <c r="A244" s="145">
        <v>1</v>
      </c>
      <c r="B244" s="395">
        <v>2</v>
      </c>
      <c r="C244" s="395"/>
      <c r="D244" s="395">
        <v>3</v>
      </c>
      <c r="E244" s="395"/>
      <c r="F244" s="395">
        <v>4</v>
      </c>
      <c r="G244" s="395"/>
    </row>
    <row r="245" spans="1:7" ht="18" customHeight="1" x14ac:dyDescent="0.3">
      <c r="A245" s="13"/>
      <c r="B245" s="425"/>
      <c r="C245" s="425"/>
      <c r="D245" s="425"/>
      <c r="E245" s="425"/>
      <c r="F245" s="398">
        <f>B245*D245</f>
        <v>0</v>
      </c>
      <c r="G245" s="398"/>
    </row>
    <row r="246" spans="1:7" ht="42" customHeight="1" x14ac:dyDescent="0.3">
      <c r="A246" s="13"/>
      <c r="B246" s="425"/>
      <c r="C246" s="425"/>
      <c r="D246" s="425"/>
      <c r="E246" s="425"/>
      <c r="F246" s="426"/>
      <c r="G246" s="426"/>
    </row>
    <row r="247" spans="1:7" ht="18" customHeight="1" x14ac:dyDescent="0.3">
      <c r="A247" s="8"/>
    </row>
    <row r="248" spans="1:7" ht="18" customHeight="1" x14ac:dyDescent="0.35">
      <c r="A248" s="9" t="s">
        <v>143</v>
      </c>
      <c r="B248" s="52" t="s">
        <v>207</v>
      </c>
      <c r="C248" s="51"/>
    </row>
    <row r="249" spans="1:7" ht="18" customHeight="1" x14ac:dyDescent="0.3">
      <c r="A249" s="11"/>
    </row>
    <row r="250" spans="1:7" ht="18" customHeight="1" x14ac:dyDescent="0.3">
      <c r="A250" s="145" t="s">
        <v>84</v>
      </c>
      <c r="B250" s="395" t="s">
        <v>104</v>
      </c>
      <c r="C250" s="395"/>
      <c r="D250" s="395" t="s">
        <v>105</v>
      </c>
      <c r="E250" s="395"/>
      <c r="F250" s="395" t="s">
        <v>106</v>
      </c>
      <c r="G250" s="395"/>
    </row>
    <row r="251" spans="1:7" ht="43.2" customHeight="1" x14ac:dyDescent="0.3">
      <c r="A251" s="145">
        <v>1</v>
      </c>
      <c r="B251" s="395">
        <v>2</v>
      </c>
      <c r="C251" s="395"/>
      <c r="D251" s="395">
        <v>3</v>
      </c>
      <c r="E251" s="395"/>
      <c r="F251" s="395">
        <v>4</v>
      </c>
      <c r="G251" s="395"/>
    </row>
    <row r="252" spans="1:7" ht="18" customHeight="1" x14ac:dyDescent="0.3">
      <c r="A252" s="13"/>
      <c r="B252" s="425"/>
      <c r="C252" s="425"/>
      <c r="D252" s="425"/>
      <c r="E252" s="425"/>
      <c r="F252" s="426">
        <f>B252*D252</f>
        <v>0</v>
      </c>
      <c r="G252" s="426"/>
    </row>
    <row r="253" spans="1:7" ht="18" customHeight="1" x14ac:dyDescent="0.3">
      <c r="A253" s="13"/>
      <c r="B253" s="425"/>
      <c r="C253" s="425"/>
      <c r="D253" s="425"/>
      <c r="E253" s="425"/>
      <c r="F253" s="426"/>
      <c r="G253" s="426"/>
    </row>
    <row r="254" spans="1:7" ht="61.8" customHeight="1" x14ac:dyDescent="0.3">
      <c r="A254" s="15"/>
      <c r="B254" s="16"/>
      <c r="C254" s="16"/>
      <c r="D254" s="16"/>
      <c r="E254" s="16"/>
      <c r="F254" s="16"/>
      <c r="G254" s="16"/>
    </row>
    <row r="255" spans="1:7" ht="18" customHeight="1" x14ac:dyDescent="0.3">
      <c r="A255" s="409" t="s">
        <v>208</v>
      </c>
      <c r="B255" s="409"/>
      <c r="C255" s="409"/>
      <c r="D255" s="409"/>
      <c r="E255" s="409"/>
      <c r="F255" s="409"/>
      <c r="G255" s="409"/>
    </row>
    <row r="256" spans="1:7" ht="18" customHeight="1" x14ac:dyDescent="0.35">
      <c r="A256" s="9" t="s">
        <v>143</v>
      </c>
      <c r="B256" s="10">
        <v>831</v>
      </c>
      <c r="C256" s="228"/>
      <c r="D256" s="228"/>
      <c r="E256" s="228"/>
      <c r="F256" s="228"/>
      <c r="G256" s="228"/>
    </row>
    <row r="257" spans="1:7" ht="18" customHeight="1" x14ac:dyDescent="0.3">
      <c r="A257" s="227" t="s">
        <v>84</v>
      </c>
      <c r="B257" s="396" t="s">
        <v>107</v>
      </c>
      <c r="C257" s="397"/>
      <c r="D257" s="396" t="s">
        <v>108</v>
      </c>
      <c r="E257" s="397"/>
      <c r="F257" s="396" t="s">
        <v>109</v>
      </c>
      <c r="G257" s="397"/>
    </row>
    <row r="258" spans="1:7" ht="18" customHeight="1" x14ac:dyDescent="0.3">
      <c r="A258" s="227">
        <v>1</v>
      </c>
      <c r="B258" s="396">
        <v>2</v>
      </c>
      <c r="C258" s="397"/>
      <c r="D258" s="396">
        <v>3</v>
      </c>
      <c r="E258" s="397"/>
      <c r="F258" s="396">
        <v>4</v>
      </c>
      <c r="G258" s="397"/>
    </row>
    <row r="259" spans="1:7" ht="18" customHeight="1" x14ac:dyDescent="0.3">
      <c r="A259" s="227"/>
      <c r="B259" s="396"/>
      <c r="C259" s="397"/>
      <c r="D259" s="396"/>
      <c r="E259" s="397"/>
      <c r="F259" s="396"/>
      <c r="G259" s="397"/>
    </row>
    <row r="260" spans="1:7" ht="18" customHeight="1" x14ac:dyDescent="0.3">
      <c r="A260" s="227"/>
      <c r="B260" s="396"/>
      <c r="C260" s="397"/>
      <c r="D260" s="396"/>
      <c r="E260" s="397"/>
      <c r="F260" s="396"/>
      <c r="G260" s="397"/>
    </row>
    <row r="261" spans="1:7" ht="18" customHeight="1" x14ac:dyDescent="0.3">
      <c r="A261" s="227" t="s">
        <v>244</v>
      </c>
      <c r="B261" s="396"/>
      <c r="C261" s="397"/>
      <c r="D261" s="396"/>
      <c r="E261" s="397"/>
      <c r="F261" s="399">
        <v>0</v>
      </c>
      <c r="G261" s="400"/>
    </row>
    <row r="262" spans="1:7" ht="18" customHeight="1" x14ac:dyDescent="0.35">
      <c r="A262" s="9" t="s">
        <v>143</v>
      </c>
      <c r="B262" s="10">
        <v>853</v>
      </c>
    </row>
    <row r="263" spans="1:7" ht="18" customHeight="1" x14ac:dyDescent="0.3">
      <c r="A263" s="11"/>
    </row>
    <row r="264" spans="1:7" ht="18" customHeight="1" x14ac:dyDescent="0.3">
      <c r="A264" s="145" t="s">
        <v>84</v>
      </c>
      <c r="B264" s="395" t="s">
        <v>107</v>
      </c>
      <c r="C264" s="395"/>
      <c r="D264" s="395" t="s">
        <v>108</v>
      </c>
      <c r="E264" s="395"/>
      <c r="F264" s="395" t="s">
        <v>109</v>
      </c>
      <c r="G264" s="395"/>
    </row>
    <row r="265" spans="1:7" ht="18" customHeight="1" x14ac:dyDescent="0.3">
      <c r="A265" s="145">
        <v>1</v>
      </c>
      <c r="B265" s="395">
        <v>2</v>
      </c>
      <c r="C265" s="395"/>
      <c r="D265" s="395">
        <v>3</v>
      </c>
      <c r="E265" s="395"/>
      <c r="F265" s="395">
        <v>4</v>
      </c>
      <c r="G265" s="395"/>
    </row>
    <row r="266" spans="1:7" ht="18" customHeight="1" x14ac:dyDescent="0.3">
      <c r="A266" s="145"/>
      <c r="B266" s="396"/>
      <c r="C266" s="397"/>
      <c r="D266" s="396"/>
      <c r="E266" s="397"/>
      <c r="F266" s="396"/>
      <c r="G266" s="397"/>
    </row>
    <row r="267" spans="1:7" ht="18" customHeight="1" x14ac:dyDescent="0.3">
      <c r="A267" s="145" t="s">
        <v>240</v>
      </c>
      <c r="B267" s="396"/>
      <c r="C267" s="397"/>
      <c r="D267" s="396"/>
      <c r="E267" s="397"/>
      <c r="F267" s="399">
        <v>0</v>
      </c>
      <c r="G267" s="400"/>
    </row>
    <row r="268" spans="1:7" ht="28.95" customHeight="1" x14ac:dyDescent="0.3">
      <c r="A268" s="145"/>
      <c r="B268" s="396"/>
      <c r="C268" s="397"/>
      <c r="D268" s="396"/>
      <c r="E268" s="397"/>
      <c r="F268" s="396"/>
      <c r="G268" s="397"/>
    </row>
    <row r="269" spans="1:7" ht="41.4" customHeight="1" x14ac:dyDescent="0.3">
      <c r="A269" s="145" t="s">
        <v>241</v>
      </c>
      <c r="B269" s="396"/>
      <c r="C269" s="397"/>
      <c r="D269" s="396"/>
      <c r="E269" s="397"/>
      <c r="F269" s="399">
        <v>0</v>
      </c>
      <c r="G269" s="400"/>
    </row>
    <row r="270" spans="1:7" ht="18" x14ac:dyDescent="0.3">
      <c r="A270" s="145"/>
      <c r="B270" s="396"/>
      <c r="C270" s="397"/>
      <c r="D270" s="396"/>
      <c r="E270" s="397"/>
      <c r="F270" s="396"/>
      <c r="G270" s="397"/>
    </row>
    <row r="271" spans="1:7" ht="18" x14ac:dyDescent="0.3">
      <c r="A271" s="145" t="s">
        <v>242</v>
      </c>
      <c r="B271" s="396"/>
      <c r="C271" s="397"/>
      <c r="D271" s="396"/>
      <c r="E271" s="397"/>
      <c r="F271" s="399">
        <v>0</v>
      </c>
      <c r="G271" s="400"/>
    </row>
    <row r="272" spans="1:7" ht="18" x14ac:dyDescent="0.3">
      <c r="A272" s="145"/>
      <c r="B272" s="396"/>
      <c r="C272" s="397"/>
      <c r="D272" s="396"/>
      <c r="E272" s="397"/>
      <c r="F272" s="396"/>
      <c r="G272" s="397"/>
    </row>
    <row r="273" spans="1:7" ht="58.95" customHeight="1" x14ac:dyDescent="0.3">
      <c r="A273" s="145" t="s">
        <v>243</v>
      </c>
      <c r="B273" s="396"/>
      <c r="C273" s="397"/>
      <c r="D273" s="396"/>
      <c r="E273" s="397"/>
      <c r="F273" s="399">
        <v>0</v>
      </c>
      <c r="G273" s="400"/>
    </row>
    <row r="274" spans="1:7" ht="28.95" customHeight="1" x14ac:dyDescent="0.3">
      <c r="A274" s="145"/>
      <c r="B274" s="396"/>
      <c r="C274" s="397"/>
      <c r="D274" s="396"/>
      <c r="E274" s="397"/>
      <c r="F274" s="396"/>
      <c r="G274" s="397"/>
    </row>
    <row r="275" spans="1:7" ht="28.95" customHeight="1" x14ac:dyDescent="0.3">
      <c r="A275" s="145" t="s">
        <v>244</v>
      </c>
      <c r="B275" s="396"/>
      <c r="C275" s="397"/>
      <c r="D275" s="396"/>
      <c r="E275" s="397"/>
      <c r="F275" s="399">
        <v>0</v>
      </c>
      <c r="G275" s="400"/>
    </row>
    <row r="276" spans="1:7" ht="28.95" customHeight="1" x14ac:dyDescent="0.3">
      <c r="A276" s="13"/>
      <c r="B276" s="425"/>
      <c r="C276" s="425"/>
      <c r="D276" s="425"/>
      <c r="E276" s="425"/>
      <c r="F276" s="426"/>
      <c r="G276" s="426"/>
    </row>
    <row r="277" spans="1:7" ht="18" x14ac:dyDescent="0.3">
      <c r="A277" s="15"/>
      <c r="B277" s="16"/>
      <c r="C277" s="16"/>
      <c r="D277" s="16"/>
      <c r="E277" s="16"/>
      <c r="F277" s="16"/>
      <c r="G277" s="16"/>
    </row>
    <row r="278" spans="1:7" ht="24.6" customHeight="1" x14ac:dyDescent="0.3">
      <c r="A278" s="409" t="s">
        <v>209</v>
      </c>
      <c r="B278" s="409"/>
      <c r="C278" s="409"/>
      <c r="D278" s="409"/>
      <c r="E278" s="409"/>
      <c r="F278" s="409"/>
      <c r="G278" s="409"/>
    </row>
    <row r="279" spans="1:7" ht="17.399999999999999" x14ac:dyDescent="0.3">
      <c r="A279" s="427" t="s">
        <v>210</v>
      </c>
      <c r="B279" s="427"/>
      <c r="C279" s="427"/>
      <c r="D279" s="427"/>
      <c r="E279" s="427"/>
      <c r="F279" s="427"/>
      <c r="G279" s="427"/>
    </row>
    <row r="280" spans="1:7" ht="17.399999999999999" x14ac:dyDescent="0.3">
      <c r="A280" s="148"/>
      <c r="B280" s="148"/>
      <c r="C280" s="148"/>
      <c r="D280" s="148"/>
      <c r="E280" s="148"/>
      <c r="F280" s="148"/>
      <c r="G280" s="148"/>
    </row>
    <row r="281" spans="1:7" ht="18" x14ac:dyDescent="0.3">
      <c r="A281" s="9" t="s">
        <v>143</v>
      </c>
      <c r="B281" s="19">
        <v>244</v>
      </c>
      <c r="C281" s="148"/>
      <c r="D281" s="148"/>
      <c r="E281" s="148"/>
      <c r="F281" s="148"/>
      <c r="G281" s="148"/>
    </row>
    <row r="282" spans="1:7" ht="54.6" customHeight="1" x14ac:dyDescent="0.3">
      <c r="A282" s="22"/>
      <c r="B282" s="22"/>
      <c r="C282" s="22"/>
      <c r="D282" s="22"/>
      <c r="E282" s="22"/>
      <c r="F282" s="22"/>
      <c r="G282" s="22"/>
    </row>
    <row r="283" spans="1:7" ht="18" x14ac:dyDescent="0.3">
      <c r="A283" s="145" t="s">
        <v>84</v>
      </c>
      <c r="B283" s="395" t="s">
        <v>158</v>
      </c>
      <c r="C283" s="395"/>
      <c r="D283" s="395" t="s">
        <v>120</v>
      </c>
      <c r="E283" s="395"/>
      <c r="F283" s="395" t="s">
        <v>159</v>
      </c>
      <c r="G283" s="395"/>
    </row>
    <row r="284" spans="1:7" ht="18" x14ac:dyDescent="0.3">
      <c r="A284" s="145">
        <v>1</v>
      </c>
      <c r="B284" s="396">
        <v>2</v>
      </c>
      <c r="C284" s="397"/>
      <c r="D284" s="396">
        <v>3</v>
      </c>
      <c r="E284" s="397"/>
      <c r="F284" s="416">
        <v>4</v>
      </c>
      <c r="G284" s="417"/>
    </row>
    <row r="285" spans="1:7" ht="18" x14ac:dyDescent="0.3">
      <c r="A285" s="13" t="s">
        <v>157</v>
      </c>
      <c r="B285" s="416"/>
      <c r="C285" s="417"/>
      <c r="D285" s="416"/>
      <c r="E285" s="417"/>
      <c r="F285" s="399">
        <f>B285*D285</f>
        <v>0</v>
      </c>
      <c r="G285" s="400"/>
    </row>
    <row r="286" spans="1:7" ht="18" x14ac:dyDescent="0.3">
      <c r="A286" s="13" t="s">
        <v>118</v>
      </c>
      <c r="B286" s="416"/>
      <c r="C286" s="417"/>
      <c r="D286" s="416"/>
      <c r="E286" s="417"/>
      <c r="F286" s="423"/>
      <c r="G286" s="424"/>
    </row>
    <row r="287" spans="1:7" ht="17.399999999999999" x14ac:dyDescent="0.3">
      <c r="A287" s="144"/>
      <c r="B287" s="144"/>
      <c r="C287" s="144"/>
      <c r="D287" s="144"/>
      <c r="E287" s="144"/>
      <c r="F287" s="144"/>
      <c r="G287" s="144"/>
    </row>
    <row r="288" spans="1:7" ht="17.399999999999999" x14ac:dyDescent="0.3">
      <c r="A288" s="408" t="s">
        <v>211</v>
      </c>
      <c r="B288" s="408"/>
      <c r="C288" s="408"/>
      <c r="D288" s="408"/>
      <c r="E288" s="408"/>
      <c r="F288" s="408"/>
      <c r="G288" s="408"/>
    </row>
    <row r="289" spans="1:7" ht="18" x14ac:dyDescent="0.3">
      <c r="A289" s="9"/>
    </row>
    <row r="290" spans="1:7" ht="18" x14ac:dyDescent="0.35">
      <c r="A290" s="9" t="s">
        <v>143</v>
      </c>
      <c r="B290" s="10">
        <v>244</v>
      </c>
    </row>
    <row r="291" spans="1:7" ht="17.399999999999999" x14ac:dyDescent="0.3">
      <c r="A291" s="8"/>
    </row>
    <row r="292" spans="1:7" ht="50.4" customHeight="1" x14ac:dyDescent="0.3">
      <c r="A292" s="145" t="s">
        <v>84</v>
      </c>
      <c r="B292" s="395" t="s">
        <v>119</v>
      </c>
      <c r="C292" s="395"/>
      <c r="D292" s="395" t="s">
        <v>120</v>
      </c>
      <c r="E292" s="395"/>
      <c r="F292" s="395" t="s">
        <v>183</v>
      </c>
      <c r="G292" s="395"/>
    </row>
    <row r="293" spans="1:7" ht="18" x14ac:dyDescent="0.3">
      <c r="A293" s="145">
        <v>1</v>
      </c>
      <c r="B293" s="396">
        <v>2</v>
      </c>
      <c r="C293" s="397"/>
      <c r="D293" s="396">
        <v>3</v>
      </c>
      <c r="E293" s="397"/>
      <c r="F293" s="416">
        <v>4</v>
      </c>
      <c r="G293" s="417"/>
    </row>
    <row r="294" spans="1:7" ht="18" x14ac:dyDescent="0.3">
      <c r="A294" s="13" t="s">
        <v>121</v>
      </c>
      <c r="B294" s="416"/>
      <c r="C294" s="417"/>
      <c r="D294" s="416"/>
      <c r="E294" s="417"/>
      <c r="F294" s="399">
        <f>B294*D294*12</f>
        <v>0</v>
      </c>
      <c r="G294" s="400"/>
    </row>
    <row r="295" spans="1:7" ht="18" x14ac:dyDescent="0.3">
      <c r="A295" s="13" t="s">
        <v>122</v>
      </c>
      <c r="B295" s="416"/>
      <c r="C295" s="417"/>
      <c r="D295" s="416"/>
      <c r="E295" s="417"/>
      <c r="F295" s="399">
        <f t="shared" ref="F295" si="0">B295*D295*12</f>
        <v>0</v>
      </c>
      <c r="G295" s="400"/>
    </row>
    <row r="296" spans="1:7" ht="18" x14ac:dyDescent="0.3">
      <c r="A296" s="13" t="s">
        <v>118</v>
      </c>
      <c r="B296" s="416"/>
      <c r="C296" s="417"/>
      <c r="D296" s="416"/>
      <c r="E296" s="417"/>
      <c r="F296" s="423"/>
      <c r="G296" s="424"/>
    </row>
    <row r="297" spans="1:7" ht="15" x14ac:dyDescent="0.3">
      <c r="A297" s="23"/>
    </row>
    <row r="298" spans="1:7" ht="17.399999999999999" x14ac:dyDescent="0.3">
      <c r="A298" s="408" t="s">
        <v>212</v>
      </c>
      <c r="B298" s="408"/>
      <c r="C298" s="408"/>
      <c r="D298" s="408"/>
      <c r="E298" s="408"/>
      <c r="F298" s="408"/>
      <c r="G298" s="408"/>
    </row>
    <row r="299" spans="1:7" ht="18" x14ac:dyDescent="0.3">
      <c r="A299" s="9"/>
    </row>
    <row r="300" spans="1:7" ht="18" x14ac:dyDescent="0.35">
      <c r="A300" s="9" t="s">
        <v>143</v>
      </c>
      <c r="B300" s="10">
        <v>244</v>
      </c>
    </row>
    <row r="301" spans="1:7" ht="54.6" customHeight="1" x14ac:dyDescent="0.3">
      <c r="A301" s="8"/>
    </row>
    <row r="302" spans="1:7" ht="18" x14ac:dyDescent="0.3">
      <c r="A302" s="145" t="s">
        <v>84</v>
      </c>
      <c r="B302" s="395" t="s">
        <v>123</v>
      </c>
      <c r="C302" s="395"/>
      <c r="D302" s="395" t="s">
        <v>91</v>
      </c>
      <c r="E302" s="395"/>
      <c r="F302" s="395" t="s">
        <v>183</v>
      </c>
      <c r="G302" s="395"/>
    </row>
    <row r="303" spans="1:7" ht="18" x14ac:dyDescent="0.3">
      <c r="A303" s="145">
        <v>1</v>
      </c>
      <c r="B303" s="396">
        <v>2</v>
      </c>
      <c r="C303" s="397"/>
      <c r="D303" s="396">
        <v>3</v>
      </c>
      <c r="E303" s="397"/>
      <c r="F303" s="396">
        <v>4</v>
      </c>
      <c r="G303" s="397"/>
    </row>
    <row r="304" spans="1:7" ht="18" x14ac:dyDescent="0.3">
      <c r="A304" s="13"/>
      <c r="B304" s="396"/>
      <c r="C304" s="397"/>
      <c r="D304" s="396"/>
      <c r="E304" s="397"/>
      <c r="F304" s="399">
        <f>B304*D304*12</f>
        <v>0</v>
      </c>
      <c r="G304" s="400"/>
    </row>
    <row r="305" spans="1:7" ht="18" x14ac:dyDescent="0.3">
      <c r="A305" s="13" t="s">
        <v>118</v>
      </c>
      <c r="B305" s="396"/>
      <c r="C305" s="397"/>
      <c r="D305" s="396"/>
      <c r="E305" s="397"/>
      <c r="F305" s="399">
        <f>B305*D305*12</f>
        <v>0</v>
      </c>
      <c r="G305" s="400"/>
    </row>
    <row r="306" spans="1:7" ht="17.399999999999999" x14ac:dyDescent="0.3">
      <c r="A306" s="8"/>
    </row>
    <row r="307" spans="1:7" ht="17.399999999999999" x14ac:dyDescent="0.3">
      <c r="A307" s="408" t="s">
        <v>213</v>
      </c>
      <c r="B307" s="408"/>
      <c r="C307" s="408"/>
      <c r="D307" s="408"/>
      <c r="E307" s="408"/>
      <c r="F307" s="408"/>
      <c r="G307" s="408"/>
    </row>
    <row r="308" spans="1:7" ht="18" x14ac:dyDescent="0.3">
      <c r="A308" s="9"/>
    </row>
    <row r="309" spans="1:7" ht="18" x14ac:dyDescent="0.35">
      <c r="A309" s="9" t="s">
        <v>143</v>
      </c>
      <c r="B309" s="10" t="s">
        <v>303</v>
      </c>
    </row>
    <row r="310" spans="1:7" ht="17.399999999999999" x14ac:dyDescent="0.3">
      <c r="A310" s="8"/>
    </row>
    <row r="311" spans="1:7" ht="18" customHeight="1" x14ac:dyDescent="0.3">
      <c r="A311" s="299" t="s">
        <v>84</v>
      </c>
      <c r="B311" s="395" t="s">
        <v>124</v>
      </c>
      <c r="C311" s="395"/>
      <c r="D311" s="395" t="s">
        <v>125</v>
      </c>
      <c r="E311" s="395"/>
      <c r="F311" s="395" t="s">
        <v>92</v>
      </c>
      <c r="G311" s="395"/>
    </row>
    <row r="312" spans="1:7" ht="18" x14ac:dyDescent="0.3">
      <c r="A312" s="299">
        <v>1</v>
      </c>
      <c r="B312" s="396">
        <v>2</v>
      </c>
      <c r="C312" s="397"/>
      <c r="D312" s="396">
        <v>3</v>
      </c>
      <c r="E312" s="397"/>
      <c r="F312" s="396">
        <v>4</v>
      </c>
      <c r="G312" s="397"/>
    </row>
    <row r="313" spans="1:7" ht="44.55" customHeight="1" x14ac:dyDescent="0.3">
      <c r="A313" s="13" t="s">
        <v>18</v>
      </c>
      <c r="B313" s="396"/>
      <c r="C313" s="397"/>
      <c r="D313" s="396"/>
      <c r="E313" s="397"/>
      <c r="F313" s="399">
        <f>B313*D313</f>
        <v>0</v>
      </c>
      <c r="G313" s="400"/>
    </row>
    <row r="314" spans="1:7" ht="36" x14ac:dyDescent="0.3">
      <c r="A314" s="13" t="s">
        <v>19</v>
      </c>
      <c r="B314" s="396"/>
      <c r="C314" s="397"/>
      <c r="D314" s="396"/>
      <c r="E314" s="397"/>
      <c r="F314" s="399">
        <f t="shared" ref="F314:F318" si="1">B314*D314</f>
        <v>0</v>
      </c>
      <c r="G314" s="400"/>
    </row>
    <row r="315" spans="1:7" ht="72" x14ac:dyDescent="0.3">
      <c r="A315" s="13" t="s">
        <v>20</v>
      </c>
      <c r="B315" s="396">
        <v>316.49299999999999</v>
      </c>
      <c r="C315" s="397"/>
      <c r="D315" s="396">
        <v>6.3192510999999998</v>
      </c>
      <c r="E315" s="397"/>
      <c r="F315" s="399">
        <f t="shared" si="1"/>
        <v>1999.9987383922999</v>
      </c>
      <c r="G315" s="400"/>
    </row>
    <row r="316" spans="1:7" ht="72" x14ac:dyDescent="0.3">
      <c r="A316" s="13" t="s">
        <v>21</v>
      </c>
      <c r="B316" s="396"/>
      <c r="C316" s="397"/>
      <c r="D316" s="396"/>
      <c r="E316" s="397"/>
      <c r="F316" s="399">
        <f t="shared" si="1"/>
        <v>0</v>
      </c>
      <c r="G316" s="400"/>
    </row>
    <row r="317" spans="1:7" ht="54" x14ac:dyDescent="0.3">
      <c r="A317" s="24" t="s">
        <v>22</v>
      </c>
      <c r="B317" s="396"/>
      <c r="C317" s="397"/>
      <c r="D317" s="396"/>
      <c r="E317" s="397"/>
      <c r="F317" s="399">
        <f t="shared" si="1"/>
        <v>0</v>
      </c>
      <c r="G317" s="400"/>
    </row>
    <row r="318" spans="1:7" ht="54" x14ac:dyDescent="0.3">
      <c r="A318" s="24" t="s">
        <v>306</v>
      </c>
      <c r="B318" s="396"/>
      <c r="C318" s="397"/>
      <c r="D318" s="396"/>
      <c r="E318" s="397"/>
      <c r="F318" s="399">
        <f t="shared" si="1"/>
        <v>0</v>
      </c>
      <c r="G318" s="400"/>
    </row>
    <row r="319" spans="1:7" ht="39" customHeight="1" x14ac:dyDescent="0.3">
      <c r="A319" s="24" t="s">
        <v>144</v>
      </c>
      <c r="B319" s="396"/>
      <c r="C319" s="397"/>
      <c r="D319" s="396"/>
      <c r="E319" s="397"/>
      <c r="F319" s="399">
        <f>F313+F314+F315+F316+F317</f>
        <v>1999.9987383922999</v>
      </c>
      <c r="G319" s="400"/>
    </row>
    <row r="320" spans="1:7" ht="34.200000000000003" customHeight="1" x14ac:dyDescent="0.3">
      <c r="A320" s="25"/>
      <c r="B320" s="26"/>
      <c r="C320" s="26"/>
      <c r="D320" s="26"/>
      <c r="E320" s="26"/>
      <c r="F320" s="26"/>
      <c r="G320" s="26"/>
    </row>
    <row r="321" spans="1:7" ht="17.399999999999999" x14ac:dyDescent="0.3">
      <c r="A321" s="428" t="s">
        <v>214</v>
      </c>
      <c r="B321" s="428"/>
      <c r="C321" s="428"/>
      <c r="D321" s="428"/>
      <c r="E321" s="428"/>
      <c r="F321" s="428"/>
      <c r="G321" s="428"/>
    </row>
    <row r="322" spans="1:7" ht="17.399999999999999" x14ac:dyDescent="0.3">
      <c r="A322" s="149"/>
      <c r="B322" s="149"/>
      <c r="C322" s="149"/>
      <c r="D322" s="149"/>
      <c r="E322" s="149"/>
      <c r="F322" s="149"/>
      <c r="G322" s="149"/>
    </row>
    <row r="323" spans="1:7" ht="39.6" customHeight="1" x14ac:dyDescent="0.35">
      <c r="A323" s="9" t="s">
        <v>143</v>
      </c>
      <c r="B323" s="10">
        <v>244</v>
      </c>
    </row>
    <row r="324" spans="1:7" ht="17.399999999999999" x14ac:dyDescent="0.3">
      <c r="A324" s="8"/>
    </row>
    <row r="325" spans="1:7" ht="43.2" customHeight="1" x14ac:dyDescent="0.3">
      <c r="A325" s="145" t="s">
        <v>84</v>
      </c>
      <c r="B325" s="395" t="s">
        <v>126</v>
      </c>
      <c r="C325" s="395"/>
      <c r="D325" s="395" t="s">
        <v>146</v>
      </c>
      <c r="E325" s="395"/>
      <c r="F325" s="395" t="s">
        <v>127</v>
      </c>
      <c r="G325" s="395"/>
    </row>
    <row r="326" spans="1:7" ht="18" x14ac:dyDescent="0.3">
      <c r="A326" s="145">
        <v>1</v>
      </c>
      <c r="B326" s="396">
        <v>2</v>
      </c>
      <c r="C326" s="397"/>
      <c r="D326" s="396">
        <v>3</v>
      </c>
      <c r="E326" s="397"/>
      <c r="F326" s="396">
        <v>4</v>
      </c>
      <c r="G326" s="397"/>
    </row>
    <row r="327" spans="1:7" ht="36" x14ac:dyDescent="0.3">
      <c r="A327" s="13" t="s">
        <v>128</v>
      </c>
      <c r="B327" s="396"/>
      <c r="C327" s="397"/>
      <c r="D327" s="396"/>
      <c r="E327" s="397"/>
      <c r="F327" s="399">
        <f>B327*D327</f>
        <v>0</v>
      </c>
      <c r="G327" s="400"/>
    </row>
    <row r="328" spans="1:7" ht="18" x14ac:dyDescent="0.3">
      <c r="A328" s="13" t="s">
        <v>116</v>
      </c>
      <c r="B328" s="396"/>
      <c r="C328" s="397"/>
      <c r="D328" s="396"/>
      <c r="E328" s="397"/>
      <c r="F328" s="399">
        <f>B328*D328</f>
        <v>0</v>
      </c>
      <c r="G328" s="400"/>
    </row>
    <row r="329" spans="1:7" ht="18" x14ac:dyDescent="0.3">
      <c r="A329" s="27"/>
      <c r="B329" s="26"/>
      <c r="C329" s="26"/>
      <c r="D329" s="26"/>
      <c r="E329" s="26"/>
      <c r="F329" s="26"/>
      <c r="G329" s="26"/>
    </row>
    <row r="330" spans="1:7" ht="43.8" customHeight="1" x14ac:dyDescent="0.3">
      <c r="A330" s="427" t="s">
        <v>215</v>
      </c>
      <c r="B330" s="427"/>
      <c r="C330" s="427"/>
      <c r="D330" s="427"/>
      <c r="E330" s="427"/>
      <c r="F330" s="427"/>
      <c r="G330" s="427"/>
    </row>
    <row r="331" spans="1:7" ht="18" x14ac:dyDescent="0.3">
      <c r="A331" s="9"/>
    </row>
    <row r="332" spans="1:7" ht="34.200000000000003" customHeight="1" x14ac:dyDescent="0.35">
      <c r="A332" s="9" t="s">
        <v>143</v>
      </c>
      <c r="B332" s="10">
        <v>243</v>
      </c>
    </row>
    <row r="333" spans="1:7" ht="34.200000000000003" customHeight="1" x14ac:dyDescent="0.3">
      <c r="A333" s="8"/>
    </row>
    <row r="334" spans="1:7" ht="34.200000000000003" customHeight="1" x14ac:dyDescent="0.3">
      <c r="A334" s="395" t="s">
        <v>84</v>
      </c>
      <c r="B334" s="395"/>
      <c r="C334" s="395"/>
      <c r="D334" s="395" t="s">
        <v>129</v>
      </c>
      <c r="E334" s="395"/>
      <c r="F334" s="395" t="s">
        <v>130</v>
      </c>
      <c r="G334" s="395"/>
    </row>
    <row r="335" spans="1:7" ht="34.200000000000003" customHeight="1" x14ac:dyDescent="0.35">
      <c r="A335" s="395">
        <v>1</v>
      </c>
      <c r="B335" s="395"/>
      <c r="C335" s="395"/>
      <c r="D335" s="410">
        <v>2</v>
      </c>
      <c r="E335" s="411"/>
      <c r="F335" s="410">
        <v>3</v>
      </c>
      <c r="G335" s="411"/>
    </row>
    <row r="336" spans="1:7" ht="18" x14ac:dyDescent="0.3">
      <c r="A336" s="429" t="s">
        <v>161</v>
      </c>
      <c r="B336" s="429"/>
      <c r="C336" s="429"/>
      <c r="D336" s="430"/>
      <c r="E336" s="431"/>
      <c r="F336" s="412">
        <v>0</v>
      </c>
      <c r="G336" s="413"/>
    </row>
    <row r="337" spans="1:7" ht="18" x14ac:dyDescent="0.3">
      <c r="A337" s="404" t="s">
        <v>118</v>
      </c>
      <c r="B337" s="405"/>
      <c r="C337" s="406"/>
      <c r="D337" s="430"/>
      <c r="E337" s="431"/>
      <c r="F337" s="414"/>
      <c r="G337" s="415"/>
    </row>
    <row r="338" spans="1:7" ht="18" x14ac:dyDescent="0.3">
      <c r="A338" s="28"/>
      <c r="B338" s="28"/>
      <c r="C338" s="28"/>
      <c r="D338" s="17"/>
      <c r="E338" s="17"/>
      <c r="F338" s="17"/>
      <c r="G338" s="17"/>
    </row>
    <row r="339" spans="1:7" ht="18" x14ac:dyDescent="0.35">
      <c r="A339" s="9" t="s">
        <v>143</v>
      </c>
      <c r="B339" s="10">
        <v>244</v>
      </c>
    </row>
    <row r="340" spans="1:7" ht="17.399999999999999" x14ac:dyDescent="0.3">
      <c r="A340" s="8"/>
    </row>
    <row r="341" spans="1:7" ht="18" x14ac:dyDescent="0.3">
      <c r="A341" s="395" t="s">
        <v>84</v>
      </c>
      <c r="B341" s="395"/>
      <c r="C341" s="395"/>
      <c r="D341" s="395" t="s">
        <v>129</v>
      </c>
      <c r="E341" s="395"/>
      <c r="F341" s="395" t="s">
        <v>130</v>
      </c>
      <c r="G341" s="395"/>
    </row>
    <row r="342" spans="1:7" ht="28.95" customHeight="1" x14ac:dyDescent="0.35">
      <c r="A342" s="395">
        <v>1</v>
      </c>
      <c r="B342" s="395"/>
      <c r="C342" s="395"/>
      <c r="D342" s="410">
        <v>2</v>
      </c>
      <c r="E342" s="411"/>
      <c r="F342" s="410">
        <v>3</v>
      </c>
      <c r="G342" s="411"/>
    </row>
    <row r="343" spans="1:7" ht="34.200000000000003" customHeight="1" x14ac:dyDescent="0.35">
      <c r="A343" s="404" t="s">
        <v>131</v>
      </c>
      <c r="B343" s="405"/>
      <c r="C343" s="406"/>
      <c r="D343" s="483">
        <v>4</v>
      </c>
      <c r="E343" s="484"/>
      <c r="F343" s="412">
        <v>4500</v>
      </c>
      <c r="G343" s="413"/>
    </row>
    <row r="344" spans="1:7" ht="16.2" customHeight="1" x14ac:dyDescent="0.35">
      <c r="A344" s="404" t="s">
        <v>133</v>
      </c>
      <c r="B344" s="405"/>
      <c r="C344" s="406"/>
      <c r="D344" s="483">
        <v>4</v>
      </c>
      <c r="E344" s="484"/>
      <c r="F344" s="412">
        <v>5500</v>
      </c>
      <c r="G344" s="413"/>
    </row>
    <row r="345" spans="1:7" ht="18" x14ac:dyDescent="0.35">
      <c r="A345" s="404" t="s">
        <v>144</v>
      </c>
      <c r="B345" s="405"/>
      <c r="C345" s="406"/>
      <c r="D345" s="483"/>
      <c r="E345" s="484"/>
      <c r="F345" s="479">
        <f>F343+F344</f>
        <v>10000</v>
      </c>
      <c r="G345" s="480"/>
    </row>
    <row r="346" spans="1:7" ht="18" x14ac:dyDescent="0.3">
      <c r="A346" s="29"/>
    </row>
    <row r="347" spans="1:7" ht="17.399999999999999" x14ac:dyDescent="0.3">
      <c r="A347" s="408" t="s">
        <v>216</v>
      </c>
      <c r="B347" s="408"/>
      <c r="C347" s="408"/>
      <c r="D347" s="408"/>
      <c r="E347" s="408"/>
      <c r="F347" s="408"/>
      <c r="G347" s="408"/>
    </row>
    <row r="348" spans="1:7" ht="18" x14ac:dyDescent="0.3">
      <c r="A348" s="9"/>
    </row>
    <row r="349" spans="1:7" ht="30" customHeight="1" x14ac:dyDescent="0.35">
      <c r="A349" s="9" t="s">
        <v>143</v>
      </c>
      <c r="B349" s="10">
        <v>243</v>
      </c>
    </row>
    <row r="350" spans="1:7" ht="18" customHeight="1" x14ac:dyDescent="0.3">
      <c r="A350" s="8"/>
    </row>
    <row r="351" spans="1:7" ht="18" customHeight="1" x14ac:dyDescent="0.3">
      <c r="A351" s="395" t="s">
        <v>84</v>
      </c>
      <c r="B351" s="395"/>
      <c r="C351" s="395"/>
      <c r="D351" s="395" t="s">
        <v>135</v>
      </c>
      <c r="E351" s="395"/>
      <c r="F351" s="395" t="s">
        <v>136</v>
      </c>
      <c r="G351" s="395"/>
    </row>
    <row r="352" spans="1:7" ht="18" x14ac:dyDescent="0.35">
      <c r="A352" s="396">
        <v>1</v>
      </c>
      <c r="B352" s="403"/>
      <c r="C352" s="397"/>
      <c r="D352" s="410">
        <v>2</v>
      </c>
      <c r="E352" s="411"/>
      <c r="F352" s="410">
        <v>3</v>
      </c>
      <c r="G352" s="411"/>
    </row>
    <row r="353" spans="1:7" ht="18" x14ac:dyDescent="0.3">
      <c r="A353" s="404" t="s">
        <v>160</v>
      </c>
      <c r="B353" s="405"/>
      <c r="C353" s="406"/>
      <c r="D353" s="430"/>
      <c r="E353" s="431"/>
      <c r="F353" s="412">
        <v>0</v>
      </c>
      <c r="G353" s="413"/>
    </row>
    <row r="354" spans="1:7" ht="18" x14ac:dyDescent="0.3">
      <c r="A354" s="404" t="s">
        <v>118</v>
      </c>
      <c r="B354" s="405"/>
      <c r="C354" s="406"/>
      <c r="D354" s="430"/>
      <c r="E354" s="431"/>
      <c r="F354" s="414"/>
      <c r="G354" s="415"/>
    </row>
    <row r="355" spans="1:7" ht="18" x14ac:dyDescent="0.3">
      <c r="A355" s="28"/>
      <c r="B355" s="28"/>
      <c r="C355" s="28"/>
      <c r="D355" s="17"/>
      <c r="E355" s="17"/>
      <c r="F355" s="17"/>
      <c r="G355" s="17"/>
    </row>
    <row r="356" spans="1:7" ht="18" x14ac:dyDescent="0.35">
      <c r="A356" s="9" t="s">
        <v>143</v>
      </c>
      <c r="B356" s="10">
        <v>244</v>
      </c>
    </row>
    <row r="357" spans="1:7" ht="17.399999999999999" x14ac:dyDescent="0.3">
      <c r="A357" s="8"/>
    </row>
    <row r="358" spans="1:7" ht="18" customHeight="1" x14ac:dyDescent="0.3">
      <c r="A358" s="395" t="s">
        <v>84</v>
      </c>
      <c r="B358" s="395"/>
      <c r="C358" s="395"/>
      <c r="D358" s="395" t="s">
        <v>135</v>
      </c>
      <c r="E358" s="395"/>
      <c r="F358" s="395" t="s">
        <v>136</v>
      </c>
      <c r="G358" s="395"/>
    </row>
    <row r="359" spans="1:7" ht="18" x14ac:dyDescent="0.35">
      <c r="A359" s="396">
        <v>1</v>
      </c>
      <c r="B359" s="403"/>
      <c r="C359" s="397"/>
      <c r="D359" s="410">
        <v>2</v>
      </c>
      <c r="E359" s="411"/>
      <c r="F359" s="410">
        <v>3</v>
      </c>
      <c r="G359" s="411"/>
    </row>
    <row r="360" spans="1:7" ht="19.8" customHeight="1" x14ac:dyDescent="0.35">
      <c r="A360" s="404" t="s">
        <v>137</v>
      </c>
      <c r="B360" s="405"/>
      <c r="C360" s="406"/>
      <c r="D360" s="483">
        <v>1</v>
      </c>
      <c r="E360" s="484"/>
      <c r="F360" s="412">
        <v>8500</v>
      </c>
      <c r="G360" s="413"/>
    </row>
    <row r="361" spans="1:7" ht="18" customHeight="1" x14ac:dyDescent="0.35">
      <c r="A361" s="404" t="s">
        <v>139</v>
      </c>
      <c r="B361" s="405"/>
      <c r="C361" s="406"/>
      <c r="D361" s="483">
        <v>2</v>
      </c>
      <c r="E361" s="484"/>
      <c r="F361" s="412">
        <v>3500</v>
      </c>
      <c r="G361" s="413"/>
    </row>
    <row r="362" spans="1:7" ht="18" x14ac:dyDescent="0.35">
      <c r="A362" s="404" t="s">
        <v>144</v>
      </c>
      <c r="B362" s="405"/>
      <c r="C362" s="406"/>
      <c r="D362" s="483"/>
      <c r="E362" s="484"/>
      <c r="F362" s="479">
        <f>F360+F361</f>
        <v>12000</v>
      </c>
      <c r="G362" s="480"/>
    </row>
    <row r="363" spans="1:7" ht="17.399999999999999" x14ac:dyDescent="0.3">
      <c r="A363" s="8"/>
    </row>
    <row r="364" spans="1:7" ht="17.399999999999999" x14ac:dyDescent="0.3">
      <c r="A364" s="408" t="s">
        <v>217</v>
      </c>
      <c r="B364" s="408"/>
      <c r="C364" s="408"/>
      <c r="D364" s="408"/>
      <c r="E364" s="408"/>
      <c r="F364" s="408"/>
      <c r="G364" s="408"/>
    </row>
    <row r="365" spans="1:7" ht="43.2" customHeight="1" x14ac:dyDescent="0.3">
      <c r="A365" s="9"/>
    </row>
    <row r="366" spans="1:7" ht="18" x14ac:dyDescent="0.35">
      <c r="A366" s="9" t="s">
        <v>143</v>
      </c>
      <c r="B366" s="10">
        <v>244</v>
      </c>
    </row>
    <row r="367" spans="1:7" ht="17.399999999999999" x14ac:dyDescent="0.3">
      <c r="A367" s="8"/>
    </row>
    <row r="368" spans="1:7" ht="18" x14ac:dyDescent="0.3">
      <c r="A368" s="396" t="s">
        <v>84</v>
      </c>
      <c r="B368" s="397"/>
      <c r="C368" s="396" t="s">
        <v>135</v>
      </c>
      <c r="D368" s="397"/>
      <c r="E368" s="396" t="s">
        <v>136</v>
      </c>
      <c r="F368" s="403"/>
      <c r="G368" s="397"/>
    </row>
    <row r="369" spans="1:7" ht="34.799999999999997" customHeight="1" x14ac:dyDescent="0.35">
      <c r="A369" s="396">
        <v>1</v>
      </c>
      <c r="B369" s="397"/>
      <c r="C369" s="396">
        <v>2</v>
      </c>
      <c r="D369" s="397"/>
      <c r="E369" s="410">
        <v>3</v>
      </c>
      <c r="F369" s="434"/>
      <c r="G369" s="411"/>
    </row>
    <row r="370" spans="1:7" ht="18" x14ac:dyDescent="0.3">
      <c r="A370" s="404" t="s">
        <v>25</v>
      </c>
      <c r="B370" s="406"/>
      <c r="C370" s="396"/>
      <c r="D370" s="397"/>
      <c r="E370" s="412">
        <v>0</v>
      </c>
      <c r="F370" s="481"/>
      <c r="G370" s="413"/>
    </row>
    <row r="371" spans="1:7" ht="18" x14ac:dyDescent="0.3">
      <c r="A371" s="404" t="s">
        <v>118</v>
      </c>
      <c r="B371" s="406"/>
      <c r="C371" s="396"/>
      <c r="D371" s="397"/>
      <c r="E371" s="414"/>
      <c r="F371" s="436"/>
      <c r="G371" s="415"/>
    </row>
    <row r="372" spans="1:7" ht="15" x14ac:dyDescent="0.3">
      <c r="A372" s="23"/>
    </row>
    <row r="373" spans="1:7" ht="17.399999999999999" x14ac:dyDescent="0.3">
      <c r="A373" s="409" t="s">
        <v>218</v>
      </c>
      <c r="B373" s="409"/>
      <c r="C373" s="409"/>
      <c r="D373" s="409"/>
      <c r="E373" s="409"/>
      <c r="F373" s="409"/>
      <c r="G373" s="409"/>
    </row>
    <row r="374" spans="1:7" ht="18" x14ac:dyDescent="0.3">
      <c r="A374" s="29"/>
    </row>
    <row r="375" spans="1:7" ht="18" x14ac:dyDescent="0.35">
      <c r="A375" s="9" t="s">
        <v>143</v>
      </c>
      <c r="B375" s="10">
        <v>244</v>
      </c>
    </row>
    <row r="376" spans="1:7" ht="17.399999999999999" x14ac:dyDescent="0.3">
      <c r="A376" s="8"/>
    </row>
    <row r="377" spans="1:7" ht="18" x14ac:dyDescent="0.3">
      <c r="A377" s="145" t="s">
        <v>84</v>
      </c>
      <c r="B377" s="395" t="s">
        <v>140</v>
      </c>
      <c r="C377" s="395"/>
      <c r="D377" s="395" t="s">
        <v>141</v>
      </c>
      <c r="E377" s="395"/>
      <c r="F377" s="395" t="s">
        <v>147</v>
      </c>
      <c r="G377" s="395"/>
    </row>
    <row r="378" spans="1:7" ht="18" x14ac:dyDescent="0.3">
      <c r="A378" s="145">
        <v>1</v>
      </c>
      <c r="B378" s="396">
        <v>2</v>
      </c>
      <c r="C378" s="397"/>
      <c r="D378" s="396">
        <v>3</v>
      </c>
      <c r="E378" s="397"/>
      <c r="F378" s="396">
        <v>4</v>
      </c>
      <c r="G378" s="397"/>
    </row>
    <row r="379" spans="1:7" ht="18" x14ac:dyDescent="0.3">
      <c r="A379" s="145"/>
      <c r="B379" s="396"/>
      <c r="C379" s="397"/>
      <c r="D379" s="396"/>
      <c r="E379" s="397"/>
      <c r="F379" s="399">
        <f t="shared" ref="F379:F380" si="2">B379*D379</f>
        <v>0</v>
      </c>
      <c r="G379" s="400"/>
    </row>
    <row r="380" spans="1:7" ht="41.4" customHeight="1" x14ac:dyDescent="0.3">
      <c r="A380" s="147" t="s">
        <v>243</v>
      </c>
      <c r="B380" s="396"/>
      <c r="C380" s="397"/>
      <c r="D380" s="396"/>
      <c r="E380" s="397"/>
      <c r="F380" s="399">
        <f t="shared" si="2"/>
        <v>0</v>
      </c>
      <c r="G380" s="400"/>
    </row>
    <row r="381" spans="1:7" ht="18" x14ac:dyDescent="0.3">
      <c r="A381" s="147"/>
      <c r="B381" s="396"/>
      <c r="C381" s="397"/>
      <c r="D381" s="396"/>
      <c r="E381" s="397"/>
      <c r="F381" s="399">
        <f>B381*D381</f>
        <v>0</v>
      </c>
      <c r="G381" s="400"/>
    </row>
    <row r="382" spans="1:7" ht="18" x14ac:dyDescent="0.3">
      <c r="A382" s="13" t="s">
        <v>244</v>
      </c>
      <c r="B382" s="396"/>
      <c r="C382" s="397"/>
      <c r="D382" s="396"/>
      <c r="E382" s="397"/>
      <c r="F382" s="399">
        <f>B382*D382</f>
        <v>0</v>
      </c>
      <c r="G382" s="400"/>
    </row>
    <row r="383" spans="1:7" ht="17.399999999999999" x14ac:dyDescent="0.3">
      <c r="A383" s="8"/>
    </row>
    <row r="384" spans="1:7" ht="17.399999999999999" x14ac:dyDescent="0.3">
      <c r="A384" s="408" t="s">
        <v>219</v>
      </c>
      <c r="B384" s="408"/>
      <c r="C384" s="408"/>
      <c r="D384" s="408"/>
      <c r="E384" s="408"/>
      <c r="F384" s="408"/>
      <c r="G384" s="408"/>
    </row>
    <row r="385" spans="1:7" ht="28.2" customHeight="1" x14ac:dyDescent="0.3">
      <c r="A385" s="9"/>
    </row>
    <row r="386" spans="1:7" ht="18" x14ac:dyDescent="0.35">
      <c r="A386" s="9" t="s">
        <v>143</v>
      </c>
      <c r="B386" s="10">
        <v>244</v>
      </c>
    </row>
    <row r="387" spans="1:7" ht="17.399999999999999" x14ac:dyDescent="0.3">
      <c r="A387" s="8"/>
    </row>
    <row r="388" spans="1:7" ht="18" x14ac:dyDescent="0.3">
      <c r="A388" s="145" t="s">
        <v>84</v>
      </c>
      <c r="B388" s="395" t="s">
        <v>140</v>
      </c>
      <c r="C388" s="395"/>
      <c r="D388" s="395" t="s">
        <v>141</v>
      </c>
      <c r="E388" s="395"/>
      <c r="F388" s="395" t="s">
        <v>148</v>
      </c>
      <c r="G388" s="395"/>
    </row>
    <row r="389" spans="1:7" ht="37.950000000000003" customHeight="1" x14ac:dyDescent="0.3">
      <c r="A389" s="145">
        <v>1</v>
      </c>
      <c r="B389" s="396">
        <v>2</v>
      </c>
      <c r="C389" s="397"/>
      <c r="D389" s="396">
        <v>3</v>
      </c>
      <c r="E389" s="397"/>
      <c r="F389" s="396">
        <v>4</v>
      </c>
      <c r="G389" s="397"/>
    </row>
    <row r="390" spans="1:7" ht="36" x14ac:dyDescent="0.3">
      <c r="A390" s="13" t="s">
        <v>142</v>
      </c>
      <c r="B390" s="396"/>
      <c r="C390" s="397"/>
      <c r="D390" s="396"/>
      <c r="E390" s="397"/>
      <c r="F390" s="399">
        <f>B390*D390</f>
        <v>0</v>
      </c>
      <c r="G390" s="400"/>
    </row>
    <row r="391" spans="1:7" ht="18.899999999999999" customHeight="1" x14ac:dyDescent="0.3">
      <c r="A391" s="13" t="s">
        <v>118</v>
      </c>
      <c r="B391" s="396"/>
      <c r="C391" s="397"/>
      <c r="D391" s="396"/>
      <c r="E391" s="397"/>
      <c r="F391" s="399">
        <f>B391*D391</f>
        <v>0</v>
      </c>
      <c r="G391" s="400"/>
    </row>
    <row r="392" spans="1:7" ht="18.899999999999999" customHeight="1" x14ac:dyDescent="0.3">
      <c r="A392" s="8"/>
    </row>
    <row r="393" spans="1:7" ht="17.399999999999999" x14ac:dyDescent="0.3">
      <c r="A393" s="408" t="s">
        <v>245</v>
      </c>
      <c r="B393" s="408"/>
      <c r="C393" s="408"/>
      <c r="D393" s="408"/>
      <c r="E393" s="408"/>
      <c r="F393" s="408"/>
      <c r="G393" s="408"/>
    </row>
    <row r="394" spans="1:7" ht="31.95" customHeight="1" x14ac:dyDescent="0.3">
      <c r="A394" s="9"/>
    </row>
    <row r="395" spans="1:7" ht="18" x14ac:dyDescent="0.35">
      <c r="A395" s="9" t="s">
        <v>143</v>
      </c>
      <c r="B395" s="10">
        <v>244</v>
      </c>
    </row>
    <row r="396" spans="1:7" ht="17.399999999999999" x14ac:dyDescent="0.3">
      <c r="A396" s="8"/>
    </row>
    <row r="397" spans="1:7" ht="18" x14ac:dyDescent="0.3">
      <c r="A397" s="145" t="s">
        <v>84</v>
      </c>
      <c r="B397" s="395" t="s">
        <v>140</v>
      </c>
      <c r="C397" s="395"/>
      <c r="D397" s="395" t="s">
        <v>141</v>
      </c>
      <c r="E397" s="395"/>
      <c r="F397" s="395" t="s">
        <v>148</v>
      </c>
      <c r="G397" s="395"/>
    </row>
    <row r="398" spans="1:7" ht="40.950000000000003" customHeight="1" x14ac:dyDescent="0.3">
      <c r="A398" s="145">
        <v>1</v>
      </c>
      <c r="B398" s="396">
        <v>2</v>
      </c>
      <c r="C398" s="397"/>
      <c r="D398" s="396">
        <v>3</v>
      </c>
      <c r="E398" s="397"/>
      <c r="F398" s="396">
        <v>4</v>
      </c>
      <c r="G398" s="397"/>
    </row>
    <row r="399" spans="1:7" ht="18" x14ac:dyDescent="0.3">
      <c r="A399" s="13"/>
      <c r="B399" s="396"/>
      <c r="C399" s="397"/>
      <c r="D399" s="396"/>
      <c r="E399" s="397"/>
      <c r="F399" s="399">
        <f>B399*D399</f>
        <v>0</v>
      </c>
      <c r="G399" s="400"/>
    </row>
    <row r="400" spans="1:7" ht="18" x14ac:dyDescent="0.3">
      <c r="A400" s="13" t="s">
        <v>118</v>
      </c>
      <c r="B400" s="396"/>
      <c r="C400" s="397"/>
      <c r="D400" s="396"/>
      <c r="E400" s="397"/>
      <c r="F400" s="399"/>
      <c r="G400" s="400"/>
    </row>
    <row r="401" spans="1:7" ht="17.399999999999999" x14ac:dyDescent="0.3">
      <c r="A401" s="8"/>
    </row>
    <row r="402" spans="1:7" ht="17.399999999999999" x14ac:dyDescent="0.3">
      <c r="A402" s="409" t="s">
        <v>246</v>
      </c>
      <c r="B402" s="409"/>
      <c r="C402" s="409"/>
      <c r="D402" s="409"/>
      <c r="E402" s="409"/>
      <c r="F402" s="409"/>
      <c r="G402" s="409"/>
    </row>
    <row r="403" spans="1:7" ht="17.399999999999999" x14ac:dyDescent="0.3">
      <c r="A403" s="326"/>
      <c r="B403" s="326"/>
      <c r="C403" s="326"/>
      <c r="D403" s="326"/>
      <c r="E403" s="326"/>
      <c r="F403" s="326"/>
      <c r="G403" s="326"/>
    </row>
    <row r="404" spans="1:7" ht="18" x14ac:dyDescent="0.35">
      <c r="A404" s="9" t="s">
        <v>143</v>
      </c>
      <c r="B404" s="10">
        <v>243</v>
      </c>
    </row>
    <row r="405" spans="1:7" ht="17.399999999999999" x14ac:dyDescent="0.3">
      <c r="A405" s="8"/>
    </row>
    <row r="406" spans="1:7" ht="18" x14ac:dyDescent="0.3">
      <c r="A406" s="325" t="s">
        <v>84</v>
      </c>
      <c r="B406" s="395" t="s">
        <v>140</v>
      </c>
      <c r="C406" s="395"/>
      <c r="D406" s="395" t="s">
        <v>141</v>
      </c>
      <c r="E406" s="395"/>
      <c r="F406" s="395" t="s">
        <v>148</v>
      </c>
      <c r="G406" s="395"/>
    </row>
    <row r="407" spans="1:7" ht="18" x14ac:dyDescent="0.3">
      <c r="A407" s="325">
        <v>1</v>
      </c>
      <c r="B407" s="396">
        <v>2</v>
      </c>
      <c r="C407" s="397"/>
      <c r="D407" s="396">
        <v>3</v>
      </c>
      <c r="E407" s="397"/>
      <c r="F407" s="396">
        <v>4</v>
      </c>
      <c r="G407" s="397"/>
    </row>
    <row r="408" spans="1:7" ht="18" x14ac:dyDescent="0.3">
      <c r="A408" s="13"/>
      <c r="B408" s="396"/>
      <c r="C408" s="397"/>
      <c r="D408" s="396"/>
      <c r="E408" s="397"/>
      <c r="F408" s="399">
        <f>B408*D408</f>
        <v>0</v>
      </c>
      <c r="G408" s="400"/>
    </row>
    <row r="409" spans="1:7" ht="18" x14ac:dyDescent="0.3">
      <c r="A409" s="13" t="s">
        <v>235</v>
      </c>
      <c r="B409" s="396"/>
      <c r="C409" s="397"/>
      <c r="D409" s="396"/>
      <c r="E409" s="397"/>
      <c r="F409" s="399"/>
      <c r="G409" s="400"/>
    </row>
    <row r="410" spans="1:7" ht="18" x14ac:dyDescent="0.35">
      <c r="A410" s="9"/>
      <c r="C410" s="153"/>
    </row>
    <row r="411" spans="1:7" ht="18" x14ac:dyDescent="0.35">
      <c r="A411" s="9" t="s">
        <v>143</v>
      </c>
      <c r="B411" s="10">
        <v>244</v>
      </c>
    </row>
    <row r="412" spans="1:7" ht="17.399999999999999" x14ac:dyDescent="0.3">
      <c r="A412" s="8"/>
    </row>
    <row r="413" spans="1:7" ht="18" customHeight="1" x14ac:dyDescent="0.3">
      <c r="A413" s="299" t="s">
        <v>84</v>
      </c>
      <c r="B413" s="395" t="s">
        <v>140</v>
      </c>
      <c r="C413" s="395"/>
      <c r="D413" s="395" t="s">
        <v>141</v>
      </c>
      <c r="E413" s="395"/>
      <c r="F413" s="395" t="s">
        <v>148</v>
      </c>
      <c r="G413" s="395"/>
    </row>
    <row r="414" spans="1:7" ht="18" x14ac:dyDescent="0.3">
      <c r="A414" s="299">
        <v>1</v>
      </c>
      <c r="B414" s="396">
        <v>2</v>
      </c>
      <c r="C414" s="397"/>
      <c r="D414" s="396">
        <v>3</v>
      </c>
      <c r="E414" s="397"/>
      <c r="F414" s="396">
        <v>4</v>
      </c>
      <c r="G414" s="397"/>
    </row>
    <row r="415" spans="1:7" ht="18" x14ac:dyDescent="0.3">
      <c r="A415" s="13"/>
      <c r="B415" s="416"/>
      <c r="C415" s="417"/>
      <c r="D415" s="416"/>
      <c r="E415" s="417"/>
      <c r="F415" s="423"/>
      <c r="G415" s="424"/>
    </row>
    <row r="416" spans="1:7" ht="18" x14ac:dyDescent="0.3">
      <c r="A416" s="13" t="s">
        <v>232</v>
      </c>
      <c r="B416" s="416"/>
      <c r="C416" s="417"/>
      <c r="D416" s="416"/>
      <c r="E416" s="417"/>
      <c r="F416" s="399">
        <f t="shared" ref="F416:F422" si="3">B416*D416</f>
        <v>0</v>
      </c>
      <c r="G416" s="400"/>
    </row>
    <row r="417" spans="1:7" ht="18" x14ac:dyDescent="0.3">
      <c r="A417" s="13"/>
      <c r="B417" s="416"/>
      <c r="C417" s="417"/>
      <c r="D417" s="416"/>
      <c r="E417" s="417"/>
      <c r="F417" s="399"/>
      <c r="G417" s="400"/>
    </row>
    <row r="418" spans="1:7" ht="18" x14ac:dyDescent="0.3">
      <c r="A418" s="13" t="s">
        <v>233</v>
      </c>
      <c r="B418" s="416"/>
      <c r="C418" s="417"/>
      <c r="D418" s="416"/>
      <c r="E418" s="417"/>
      <c r="F418" s="399">
        <f t="shared" si="3"/>
        <v>0</v>
      </c>
      <c r="G418" s="400"/>
    </row>
    <row r="419" spans="1:7" ht="18" x14ac:dyDescent="0.3">
      <c r="A419" s="13"/>
      <c r="B419" s="416"/>
      <c r="C419" s="417"/>
      <c r="D419" s="416"/>
      <c r="E419" s="417"/>
      <c r="F419" s="399"/>
      <c r="G419" s="400"/>
    </row>
    <row r="420" spans="1:7" ht="18" x14ac:dyDescent="0.3">
      <c r="A420" s="13" t="s">
        <v>234</v>
      </c>
      <c r="B420" s="416"/>
      <c r="C420" s="417"/>
      <c r="D420" s="416"/>
      <c r="E420" s="417"/>
      <c r="F420" s="399">
        <f t="shared" si="3"/>
        <v>0</v>
      </c>
      <c r="G420" s="400"/>
    </row>
    <row r="421" spans="1:7" ht="18" x14ac:dyDescent="0.3">
      <c r="A421" s="13"/>
      <c r="B421" s="416"/>
      <c r="C421" s="417"/>
      <c r="D421" s="416"/>
      <c r="E421" s="417"/>
      <c r="F421" s="399"/>
      <c r="G421" s="400"/>
    </row>
    <row r="422" spans="1:7" ht="18" x14ac:dyDescent="0.3">
      <c r="A422" s="13" t="s">
        <v>235</v>
      </c>
      <c r="B422" s="416"/>
      <c r="C422" s="417"/>
      <c r="D422" s="416"/>
      <c r="E422" s="417"/>
      <c r="F422" s="399">
        <f t="shared" si="3"/>
        <v>0</v>
      </c>
      <c r="G422" s="400"/>
    </row>
    <row r="423" spans="1:7" ht="32.4" customHeight="1" x14ac:dyDescent="0.3">
      <c r="A423" s="13"/>
      <c r="B423" s="416"/>
      <c r="C423" s="417"/>
      <c r="D423" s="416"/>
      <c r="E423" s="417"/>
      <c r="F423" s="399"/>
      <c r="G423" s="400"/>
    </row>
    <row r="424" spans="1:7" ht="18" x14ac:dyDescent="0.3">
      <c r="A424" s="13" t="s">
        <v>236</v>
      </c>
      <c r="B424" s="416"/>
      <c r="C424" s="417"/>
      <c r="D424" s="416"/>
      <c r="E424" s="417"/>
      <c r="F424" s="399">
        <f>B424*D424</f>
        <v>0</v>
      </c>
      <c r="G424" s="400"/>
    </row>
    <row r="425" spans="1:7" ht="36" x14ac:dyDescent="0.3">
      <c r="A425" s="13" t="s">
        <v>281</v>
      </c>
      <c r="B425" s="416">
        <v>110</v>
      </c>
      <c r="C425" s="417"/>
      <c r="D425" s="416">
        <v>36.363599999999998</v>
      </c>
      <c r="E425" s="417"/>
      <c r="F425" s="399">
        <f>B425*D425</f>
        <v>3999.9959999999996</v>
      </c>
      <c r="G425" s="400"/>
    </row>
    <row r="426" spans="1:7" ht="36" x14ac:dyDescent="0.3">
      <c r="A426" s="13" t="s">
        <v>282</v>
      </c>
      <c r="B426" s="416">
        <v>121</v>
      </c>
      <c r="C426" s="417"/>
      <c r="D426" s="416">
        <v>33.057850000000002</v>
      </c>
      <c r="E426" s="417"/>
      <c r="F426" s="399">
        <f>B426*D426</f>
        <v>3999.9998500000002</v>
      </c>
      <c r="G426" s="400"/>
    </row>
    <row r="427" spans="1:7" ht="18" customHeight="1" x14ac:dyDescent="0.3">
      <c r="A427" s="13" t="s">
        <v>237</v>
      </c>
      <c r="B427" s="416"/>
      <c r="C427" s="417"/>
      <c r="D427" s="416"/>
      <c r="E427" s="417"/>
      <c r="F427" s="399">
        <f>F425+F426</f>
        <v>7999.9958499999993</v>
      </c>
      <c r="G427" s="400"/>
    </row>
    <row r="428" spans="1:7" ht="18" x14ac:dyDescent="0.3">
      <c r="A428" s="13"/>
      <c r="B428" s="416"/>
      <c r="C428" s="417"/>
      <c r="D428" s="416"/>
      <c r="E428" s="417"/>
      <c r="F428" s="399"/>
      <c r="G428" s="400"/>
    </row>
    <row r="429" spans="1:7" ht="18" x14ac:dyDescent="0.3">
      <c r="A429" s="13" t="s">
        <v>290</v>
      </c>
      <c r="B429" s="416"/>
      <c r="C429" s="417"/>
      <c r="D429" s="416"/>
      <c r="E429" s="417"/>
      <c r="F429" s="399">
        <f t="shared" ref="F429" si="4">B429*D429</f>
        <v>0</v>
      </c>
      <c r="G429" s="400"/>
    </row>
    <row r="430" spans="1:7" ht="18" x14ac:dyDescent="0.3">
      <c r="A430" s="13"/>
      <c r="B430" s="302"/>
      <c r="C430" s="303"/>
      <c r="D430" s="302"/>
      <c r="E430" s="303"/>
      <c r="F430" s="300"/>
      <c r="G430" s="301"/>
    </row>
    <row r="431" spans="1:7" ht="18" x14ac:dyDescent="0.3">
      <c r="A431" s="13" t="s">
        <v>238</v>
      </c>
      <c r="B431" s="416"/>
      <c r="C431" s="417"/>
      <c r="D431" s="416"/>
      <c r="E431" s="417"/>
      <c r="F431" s="399">
        <f>B431*D431</f>
        <v>0</v>
      </c>
      <c r="G431" s="400"/>
    </row>
    <row r="432" spans="1:7" ht="18" x14ac:dyDescent="0.3">
      <c r="A432" s="15"/>
      <c r="B432" s="16"/>
      <c r="C432" s="16"/>
      <c r="D432" s="16"/>
      <c r="E432" s="16"/>
      <c r="F432" s="82"/>
      <c r="G432" s="82"/>
    </row>
    <row r="433" spans="1:7" ht="17.399999999999999" x14ac:dyDescent="0.3">
      <c r="A433" s="437" t="s">
        <v>291</v>
      </c>
      <c r="B433" s="437"/>
      <c r="C433" s="437"/>
      <c r="D433" s="437"/>
      <c r="E433" s="437"/>
      <c r="F433" s="437"/>
      <c r="G433" s="437"/>
    </row>
    <row r="434" spans="1:7" ht="17.399999999999999" x14ac:dyDescent="0.3">
      <c r="A434" s="357"/>
      <c r="B434" s="357"/>
      <c r="C434" s="357"/>
      <c r="D434" s="357"/>
      <c r="E434" s="357"/>
      <c r="F434" s="357"/>
      <c r="G434" s="357"/>
    </row>
    <row r="435" spans="1:7" ht="18" x14ac:dyDescent="0.35">
      <c r="A435" s="9" t="s">
        <v>143</v>
      </c>
      <c r="B435" s="10">
        <v>243</v>
      </c>
    </row>
    <row r="436" spans="1:7" ht="17.399999999999999" x14ac:dyDescent="0.3">
      <c r="A436" s="356"/>
      <c r="B436" s="356"/>
      <c r="C436" s="356"/>
      <c r="D436" s="356"/>
      <c r="E436" s="356"/>
      <c r="F436" s="356"/>
      <c r="G436" s="356"/>
    </row>
    <row r="437" spans="1:7" ht="18" customHeight="1" x14ac:dyDescent="0.3">
      <c r="A437" s="355" t="s">
        <v>84</v>
      </c>
      <c r="B437" s="395" t="s">
        <v>140</v>
      </c>
      <c r="C437" s="395"/>
      <c r="D437" s="395" t="s">
        <v>141</v>
      </c>
      <c r="E437" s="395"/>
      <c r="F437" s="395" t="s">
        <v>148</v>
      </c>
      <c r="G437" s="395"/>
    </row>
    <row r="438" spans="1:7" ht="18" x14ac:dyDescent="0.3">
      <c r="A438" s="355">
        <v>1</v>
      </c>
      <c r="B438" s="396">
        <v>2</v>
      </c>
      <c r="C438" s="397"/>
      <c r="D438" s="396">
        <v>3</v>
      </c>
      <c r="E438" s="397"/>
      <c r="F438" s="396">
        <v>4</v>
      </c>
      <c r="G438" s="397"/>
    </row>
    <row r="439" spans="1:7" ht="18" x14ac:dyDescent="0.3">
      <c r="A439" s="13"/>
      <c r="B439" s="416"/>
      <c r="C439" s="417"/>
      <c r="D439" s="416"/>
      <c r="E439" s="417"/>
      <c r="F439" s="423"/>
      <c r="G439" s="424"/>
    </row>
    <row r="440" spans="1:7" ht="18" x14ac:dyDescent="0.3">
      <c r="A440" s="13" t="s">
        <v>292</v>
      </c>
      <c r="B440" s="416"/>
      <c r="C440" s="417"/>
      <c r="D440" s="416"/>
      <c r="E440" s="417"/>
      <c r="F440" s="399">
        <f>B440*D440</f>
        <v>0</v>
      </c>
      <c r="G440" s="400"/>
    </row>
    <row r="441" spans="1:7" ht="17.399999999999999" x14ac:dyDescent="0.3">
      <c r="A441" s="207"/>
      <c r="B441" s="207"/>
      <c r="C441" s="207"/>
      <c r="D441" s="207"/>
      <c r="E441" s="207"/>
      <c r="F441" s="207"/>
      <c r="G441" s="207"/>
    </row>
    <row r="442" spans="1:7" ht="18" x14ac:dyDescent="0.35">
      <c r="A442" s="9" t="s">
        <v>143</v>
      </c>
      <c r="B442" s="10">
        <v>244</v>
      </c>
    </row>
    <row r="443" spans="1:7" ht="17.399999999999999" x14ac:dyDescent="0.3">
      <c r="A443" s="207"/>
      <c r="B443" s="207"/>
      <c r="C443" s="207"/>
      <c r="D443" s="207"/>
      <c r="E443" s="207"/>
      <c r="F443" s="207"/>
      <c r="G443" s="207"/>
    </row>
    <row r="444" spans="1:7" ht="18" x14ac:dyDescent="0.3">
      <c r="A444" s="208" t="s">
        <v>84</v>
      </c>
      <c r="B444" s="395" t="s">
        <v>140</v>
      </c>
      <c r="C444" s="395"/>
      <c r="D444" s="395" t="s">
        <v>141</v>
      </c>
      <c r="E444" s="395"/>
      <c r="F444" s="395" t="s">
        <v>148</v>
      </c>
      <c r="G444" s="395"/>
    </row>
    <row r="445" spans="1:7" ht="18" x14ac:dyDescent="0.3">
      <c r="A445" s="208">
        <v>1</v>
      </c>
      <c r="B445" s="396">
        <v>2</v>
      </c>
      <c r="C445" s="397"/>
      <c r="D445" s="396">
        <v>3</v>
      </c>
      <c r="E445" s="397"/>
      <c r="F445" s="396">
        <v>4</v>
      </c>
      <c r="G445" s="397"/>
    </row>
    <row r="446" spans="1:7" ht="18" x14ac:dyDescent="0.3">
      <c r="A446" s="13"/>
      <c r="B446" s="416"/>
      <c r="C446" s="417"/>
      <c r="D446" s="416"/>
      <c r="E446" s="417"/>
      <c r="F446" s="423"/>
      <c r="G446" s="424"/>
    </row>
    <row r="447" spans="1:7" ht="18" x14ac:dyDescent="0.3">
      <c r="A447" s="13" t="s">
        <v>292</v>
      </c>
      <c r="B447" s="416"/>
      <c r="C447" s="417"/>
      <c r="D447" s="416"/>
      <c r="E447" s="417"/>
      <c r="F447" s="399">
        <f>B447*D447</f>
        <v>0</v>
      </c>
      <c r="G447" s="400"/>
    </row>
    <row r="448" spans="1:7" ht="18" x14ac:dyDescent="0.3">
      <c r="A448" s="15"/>
      <c r="B448" s="16"/>
      <c r="C448" s="16"/>
      <c r="D448" s="16"/>
      <c r="E448" s="16"/>
      <c r="F448" s="86"/>
      <c r="G448" s="86"/>
    </row>
    <row r="449" spans="1:7" ht="17.399999999999999" customHeight="1" x14ac:dyDescent="0.3">
      <c r="A449" s="437" t="s">
        <v>346</v>
      </c>
      <c r="B449" s="437"/>
      <c r="C449" s="437"/>
      <c r="D449" s="437"/>
      <c r="E449" s="437"/>
      <c r="F449" s="437"/>
      <c r="G449" s="437"/>
    </row>
    <row r="450" spans="1:7" ht="17.399999999999999" x14ac:dyDescent="0.3">
      <c r="A450" s="312"/>
      <c r="B450" s="312"/>
      <c r="C450" s="312"/>
      <c r="D450" s="312"/>
      <c r="E450" s="312"/>
      <c r="F450" s="312"/>
      <c r="G450" s="312"/>
    </row>
    <row r="451" spans="1:7" ht="18" x14ac:dyDescent="0.35">
      <c r="A451" s="9" t="s">
        <v>143</v>
      </c>
      <c r="B451" s="10">
        <v>244</v>
      </c>
    </row>
    <row r="452" spans="1:7" ht="17.399999999999999" x14ac:dyDescent="0.3">
      <c r="A452" s="312"/>
      <c r="B452" s="312"/>
      <c r="C452" s="312"/>
      <c r="D452" s="312"/>
      <c r="E452" s="312"/>
      <c r="F452" s="312"/>
      <c r="G452" s="312"/>
    </row>
    <row r="453" spans="1:7" ht="18" customHeight="1" x14ac:dyDescent="0.3">
      <c r="A453" s="311" t="s">
        <v>84</v>
      </c>
      <c r="B453" s="395" t="s">
        <v>347</v>
      </c>
      <c r="C453" s="395"/>
      <c r="D453" s="395" t="s">
        <v>348</v>
      </c>
      <c r="E453" s="395"/>
      <c r="F453" s="395" t="s">
        <v>349</v>
      </c>
      <c r="G453" s="395"/>
    </row>
    <row r="454" spans="1:7" ht="18" x14ac:dyDescent="0.3">
      <c r="A454" s="311">
        <v>1</v>
      </c>
      <c r="B454" s="396">
        <v>2</v>
      </c>
      <c r="C454" s="397"/>
      <c r="D454" s="396">
        <v>3</v>
      </c>
      <c r="E454" s="397"/>
      <c r="F454" s="396">
        <v>4</v>
      </c>
      <c r="G454" s="397"/>
    </row>
    <row r="455" spans="1:7" ht="18" x14ac:dyDescent="0.3">
      <c r="A455" s="13"/>
      <c r="B455" s="416"/>
      <c r="C455" s="417"/>
      <c r="D455" s="416"/>
      <c r="E455" s="417"/>
      <c r="F455" s="423"/>
      <c r="G455" s="424"/>
    </row>
    <row r="456" spans="1:7" ht="18" x14ac:dyDescent="0.3">
      <c r="A456" s="13" t="s">
        <v>292</v>
      </c>
      <c r="B456" s="416"/>
      <c r="C456" s="417"/>
      <c r="D456" s="416"/>
      <c r="E456" s="417"/>
      <c r="F456" s="399">
        <f>B456*D456</f>
        <v>0</v>
      </c>
      <c r="G456" s="400"/>
    </row>
    <row r="457" spans="1:7" ht="18" x14ac:dyDescent="0.3">
      <c r="A457" s="15"/>
      <c r="B457" s="16"/>
      <c r="C457" s="16"/>
      <c r="D457" s="16"/>
      <c r="E457" s="16"/>
      <c r="F457" s="86"/>
      <c r="G457" s="86"/>
    </row>
    <row r="458" spans="1:7" ht="17.399999999999999" customHeight="1" x14ac:dyDescent="0.3">
      <c r="A458" s="437" t="s">
        <v>323</v>
      </c>
      <c r="B458" s="437"/>
      <c r="C458" s="437"/>
      <c r="D458" s="437"/>
      <c r="E458" s="437"/>
      <c r="F458" s="437"/>
      <c r="G458" s="437"/>
    </row>
    <row r="459" spans="1:7" ht="17.399999999999999" x14ac:dyDescent="0.3">
      <c r="A459" s="248"/>
      <c r="B459" s="248"/>
      <c r="C459" s="248"/>
      <c r="D459" s="248"/>
      <c r="E459" s="248"/>
      <c r="F459" s="248"/>
      <c r="G459" s="248"/>
    </row>
    <row r="460" spans="1:7" ht="18" x14ac:dyDescent="0.35">
      <c r="A460" s="9" t="s">
        <v>143</v>
      </c>
      <c r="B460" s="10">
        <v>613</v>
      </c>
    </row>
    <row r="461" spans="1:7" ht="17.399999999999999" x14ac:dyDescent="0.3">
      <c r="A461" s="248"/>
      <c r="B461" s="248"/>
      <c r="C461" s="248"/>
      <c r="D461" s="248"/>
      <c r="E461" s="248"/>
      <c r="F461" s="248"/>
      <c r="G461" s="248"/>
    </row>
    <row r="462" spans="1:7" ht="18" customHeight="1" x14ac:dyDescent="0.3">
      <c r="A462" s="247" t="s">
        <v>84</v>
      </c>
      <c r="B462" s="395" t="s">
        <v>104</v>
      </c>
      <c r="C462" s="395"/>
      <c r="D462" s="395" t="s">
        <v>321</v>
      </c>
      <c r="E462" s="395"/>
      <c r="F462" s="395" t="s">
        <v>322</v>
      </c>
      <c r="G462" s="395"/>
    </row>
    <row r="463" spans="1:7" ht="18" x14ac:dyDescent="0.3">
      <c r="A463" s="247">
        <v>1</v>
      </c>
      <c r="B463" s="396">
        <v>2</v>
      </c>
      <c r="C463" s="397"/>
      <c r="D463" s="396">
        <v>3</v>
      </c>
      <c r="E463" s="397"/>
      <c r="F463" s="396">
        <v>4</v>
      </c>
      <c r="G463" s="397"/>
    </row>
    <row r="464" spans="1:7" ht="18" x14ac:dyDescent="0.3">
      <c r="A464" s="13"/>
      <c r="B464" s="416"/>
      <c r="C464" s="417"/>
      <c r="D464" s="416"/>
      <c r="E464" s="417"/>
      <c r="F464" s="423"/>
      <c r="G464" s="424"/>
    </row>
    <row r="465" spans="1:7" ht="18" x14ac:dyDescent="0.3">
      <c r="A465" s="13" t="s">
        <v>292</v>
      </c>
      <c r="B465" s="416"/>
      <c r="C465" s="417"/>
      <c r="D465" s="416"/>
      <c r="E465" s="417"/>
      <c r="F465" s="399">
        <f>B465*D465</f>
        <v>0</v>
      </c>
      <c r="G465" s="400"/>
    </row>
    <row r="466" spans="1:7" ht="18" x14ac:dyDescent="0.3">
      <c r="A466" s="29"/>
    </row>
    <row r="467" spans="1:7" ht="36" x14ac:dyDescent="0.35">
      <c r="A467" s="29" t="s">
        <v>149</v>
      </c>
      <c r="B467" s="10"/>
      <c r="C467" s="373"/>
      <c r="D467" s="373"/>
      <c r="E467" s="10"/>
      <c r="F467" s="373" t="s">
        <v>266</v>
      </c>
      <c r="G467" s="373"/>
    </row>
    <row r="468" spans="1:7" ht="18" x14ac:dyDescent="0.35">
      <c r="A468" s="29"/>
      <c r="B468" s="10"/>
      <c r="C468" s="380" t="s">
        <v>53</v>
      </c>
      <c r="D468" s="380"/>
      <c r="E468" s="10"/>
      <c r="F468" s="380" t="s">
        <v>54</v>
      </c>
      <c r="G468" s="380"/>
    </row>
    <row r="469" spans="1:7" ht="18" x14ac:dyDescent="0.35">
      <c r="A469" s="29"/>
      <c r="B469" s="10"/>
      <c r="C469" s="142"/>
      <c r="D469" s="142"/>
      <c r="E469" s="10"/>
      <c r="F469" s="142"/>
      <c r="G469" s="142"/>
    </row>
    <row r="470" spans="1:7" ht="54" x14ac:dyDescent="0.35">
      <c r="A470" s="29" t="s">
        <v>150</v>
      </c>
      <c r="B470" s="10"/>
      <c r="C470" s="373"/>
      <c r="D470" s="373"/>
      <c r="E470" s="10"/>
      <c r="F470" s="373" t="s">
        <v>267</v>
      </c>
      <c r="G470" s="373"/>
    </row>
    <row r="471" spans="1:7" ht="18" x14ac:dyDescent="0.35">
      <c r="A471" s="29"/>
      <c r="B471" s="10"/>
      <c r="C471" s="380" t="s">
        <v>53</v>
      </c>
      <c r="D471" s="380"/>
      <c r="E471" s="10"/>
      <c r="F471" s="380" t="s">
        <v>54</v>
      </c>
      <c r="G471" s="380"/>
    </row>
    <row r="472" spans="1:7" ht="18" x14ac:dyDescent="0.35">
      <c r="A472" s="29"/>
      <c r="B472" s="10"/>
      <c r="C472" s="142"/>
      <c r="D472" s="142"/>
      <c r="E472" s="10"/>
      <c r="F472" s="142"/>
      <c r="G472" s="142"/>
    </row>
    <row r="473" spans="1:7" ht="18" x14ac:dyDescent="0.35">
      <c r="A473" s="29" t="s">
        <v>151</v>
      </c>
      <c r="B473" s="10"/>
      <c r="C473" s="373"/>
      <c r="D473" s="373"/>
      <c r="E473" s="10"/>
      <c r="F473" s="373" t="s">
        <v>267</v>
      </c>
      <c r="G473" s="373"/>
    </row>
    <row r="474" spans="1:7" ht="18" x14ac:dyDescent="0.35">
      <c r="A474" s="29"/>
      <c r="B474" s="10"/>
      <c r="C474" s="380" t="s">
        <v>53</v>
      </c>
      <c r="D474" s="380"/>
      <c r="E474" s="10"/>
      <c r="F474" s="380" t="s">
        <v>54</v>
      </c>
      <c r="G474" s="380"/>
    </row>
    <row r="475" spans="1:7" ht="18" x14ac:dyDescent="0.35">
      <c r="A475" s="29" t="s">
        <v>152</v>
      </c>
      <c r="B475" s="10"/>
      <c r="C475" s="10"/>
      <c r="D475" s="10"/>
      <c r="E475" s="10"/>
      <c r="F475" s="10"/>
      <c r="G475" s="10"/>
    </row>
    <row r="476" spans="1:7" ht="18" x14ac:dyDescent="0.35">
      <c r="A476" s="381" t="s">
        <v>44</v>
      </c>
      <c r="B476" s="381"/>
      <c r="C476" s="10"/>
      <c r="D476" s="10"/>
      <c r="E476" s="10"/>
      <c r="F476" s="10"/>
      <c r="G476" s="10"/>
    </row>
  </sheetData>
  <mergeCells count="707">
    <mergeCell ref="B465:C465"/>
    <mergeCell ref="D465:E465"/>
    <mergeCell ref="F465:G465"/>
    <mergeCell ref="A458:G458"/>
    <mergeCell ref="B462:C462"/>
    <mergeCell ref="D462:E462"/>
    <mergeCell ref="F462:G462"/>
    <mergeCell ref="B463:C463"/>
    <mergeCell ref="D463:E463"/>
    <mergeCell ref="F463:G463"/>
    <mergeCell ref="B464:C464"/>
    <mergeCell ref="D464:E464"/>
    <mergeCell ref="F464:G464"/>
    <mergeCell ref="B455:C455"/>
    <mergeCell ref="F429:G429"/>
    <mergeCell ref="A433:G433"/>
    <mergeCell ref="B444:C444"/>
    <mergeCell ref="D444:E444"/>
    <mergeCell ref="F444:G444"/>
    <mergeCell ref="B445:C445"/>
    <mergeCell ref="D445:E445"/>
    <mergeCell ref="F445:G445"/>
    <mergeCell ref="D455:E455"/>
    <mergeCell ref="F455:G455"/>
    <mergeCell ref="B447:C447"/>
    <mergeCell ref="D447:E447"/>
    <mergeCell ref="F447:G447"/>
    <mergeCell ref="A449:G449"/>
    <mergeCell ref="B453:C453"/>
    <mergeCell ref="D453:E453"/>
    <mergeCell ref="F453:G453"/>
    <mergeCell ref="B454:C454"/>
    <mergeCell ref="D454:E454"/>
    <mergeCell ref="F454:G454"/>
    <mergeCell ref="D438:E438"/>
    <mergeCell ref="F438:G438"/>
    <mergeCell ref="B439:C439"/>
    <mergeCell ref="D187:E187"/>
    <mergeCell ref="F187:G187"/>
    <mergeCell ref="D188:E188"/>
    <mergeCell ref="F188:G188"/>
    <mergeCell ref="F260:G260"/>
    <mergeCell ref="B261:C261"/>
    <mergeCell ref="D261:E261"/>
    <mergeCell ref="F261:G261"/>
    <mergeCell ref="B426:C426"/>
    <mergeCell ref="D426:E426"/>
    <mergeCell ref="F426:G426"/>
    <mergeCell ref="B422:C422"/>
    <mergeCell ref="D422:E422"/>
    <mergeCell ref="F422:G422"/>
    <mergeCell ref="B423:C423"/>
    <mergeCell ref="D423:E423"/>
    <mergeCell ref="F423:G423"/>
    <mergeCell ref="B420:C420"/>
    <mergeCell ref="D420:E420"/>
    <mergeCell ref="F420:G420"/>
    <mergeCell ref="B421:C421"/>
    <mergeCell ref="D421:E421"/>
    <mergeCell ref="F421:G421"/>
    <mergeCell ref="B418:C418"/>
    <mergeCell ref="B427:C427"/>
    <mergeCell ref="D427:E427"/>
    <mergeCell ref="F427:G427"/>
    <mergeCell ref="B424:C424"/>
    <mergeCell ref="D424:E424"/>
    <mergeCell ref="B446:C446"/>
    <mergeCell ref="D446:E446"/>
    <mergeCell ref="F446:G446"/>
    <mergeCell ref="B428:C428"/>
    <mergeCell ref="D428:E428"/>
    <mergeCell ref="F428:G428"/>
    <mergeCell ref="B431:C431"/>
    <mergeCell ref="D431:E431"/>
    <mergeCell ref="F431:G431"/>
    <mergeCell ref="B429:C429"/>
    <mergeCell ref="D429:E429"/>
    <mergeCell ref="F424:G424"/>
    <mergeCell ref="B425:C425"/>
    <mergeCell ref="D425:E425"/>
    <mergeCell ref="F425:G425"/>
    <mergeCell ref="B437:C437"/>
    <mergeCell ref="D437:E437"/>
    <mergeCell ref="F437:G437"/>
    <mergeCell ref="B438:C438"/>
    <mergeCell ref="A476:B476"/>
    <mergeCell ref="C471:D471"/>
    <mergeCell ref="F471:G471"/>
    <mergeCell ref="C473:D473"/>
    <mergeCell ref="F473:G473"/>
    <mergeCell ref="C474:D474"/>
    <mergeCell ref="F474:G474"/>
    <mergeCell ref="C467:D467"/>
    <mergeCell ref="F467:G467"/>
    <mergeCell ref="C468:D468"/>
    <mergeCell ref="F468:G468"/>
    <mergeCell ref="C470:D470"/>
    <mergeCell ref="F470:G470"/>
    <mergeCell ref="D418:E418"/>
    <mergeCell ref="F418:G418"/>
    <mergeCell ref="B419:C419"/>
    <mergeCell ref="D419:E419"/>
    <mergeCell ref="F419:G419"/>
    <mergeCell ref="B416:C416"/>
    <mergeCell ref="D416:E416"/>
    <mergeCell ref="F416:G416"/>
    <mergeCell ref="B417:C417"/>
    <mergeCell ref="D417:E417"/>
    <mergeCell ref="F417:G417"/>
    <mergeCell ref="B414:C414"/>
    <mergeCell ref="D414:E414"/>
    <mergeCell ref="F414:G414"/>
    <mergeCell ref="B415:C415"/>
    <mergeCell ref="D415:E415"/>
    <mergeCell ref="F415:G415"/>
    <mergeCell ref="B400:C400"/>
    <mergeCell ref="D400:E400"/>
    <mergeCell ref="F400:G400"/>
    <mergeCell ref="A402:G402"/>
    <mergeCell ref="B413:C413"/>
    <mergeCell ref="D413:E413"/>
    <mergeCell ref="F413:G413"/>
    <mergeCell ref="B407:C407"/>
    <mergeCell ref="D407:E407"/>
    <mergeCell ref="F407:G407"/>
    <mergeCell ref="B408:C408"/>
    <mergeCell ref="D408:E408"/>
    <mergeCell ref="F408:G408"/>
    <mergeCell ref="B409:C409"/>
    <mergeCell ref="D409:E409"/>
    <mergeCell ref="F409:G409"/>
    <mergeCell ref="B398:C398"/>
    <mergeCell ref="D398:E398"/>
    <mergeCell ref="F398:G398"/>
    <mergeCell ref="B399:C399"/>
    <mergeCell ref="D399:E399"/>
    <mergeCell ref="F399:G399"/>
    <mergeCell ref="B406:C406"/>
    <mergeCell ref="D406:E406"/>
    <mergeCell ref="F406:G406"/>
    <mergeCell ref="B391:C391"/>
    <mergeCell ref="D391:E391"/>
    <mergeCell ref="F391:G391"/>
    <mergeCell ref="A393:G393"/>
    <mergeCell ref="B397:C397"/>
    <mergeCell ref="D397:E397"/>
    <mergeCell ref="F397:G397"/>
    <mergeCell ref="B389:C389"/>
    <mergeCell ref="D389:E389"/>
    <mergeCell ref="F389:G389"/>
    <mergeCell ref="B390:C390"/>
    <mergeCell ref="D390:E390"/>
    <mergeCell ref="F390:G390"/>
    <mergeCell ref="B382:C382"/>
    <mergeCell ref="D382:E382"/>
    <mergeCell ref="F382:G382"/>
    <mergeCell ref="A384:G384"/>
    <mergeCell ref="B388:C388"/>
    <mergeCell ref="D388:E388"/>
    <mergeCell ref="F388:G388"/>
    <mergeCell ref="B380:C380"/>
    <mergeCell ref="D380:E380"/>
    <mergeCell ref="F380:G380"/>
    <mergeCell ref="B381:C381"/>
    <mergeCell ref="D381:E381"/>
    <mergeCell ref="F381:G381"/>
    <mergeCell ref="B378:C378"/>
    <mergeCell ref="D378:E378"/>
    <mergeCell ref="F378:G378"/>
    <mergeCell ref="B379:C379"/>
    <mergeCell ref="D379:E379"/>
    <mergeCell ref="F379:G379"/>
    <mergeCell ref="A371:B371"/>
    <mergeCell ref="C371:D371"/>
    <mergeCell ref="E371:G371"/>
    <mergeCell ref="A373:G373"/>
    <mergeCell ref="B377:C377"/>
    <mergeCell ref="D377:E377"/>
    <mergeCell ref="F377:G377"/>
    <mergeCell ref="A369:B369"/>
    <mergeCell ref="C369:D369"/>
    <mergeCell ref="E369:G369"/>
    <mergeCell ref="A370:B370"/>
    <mergeCell ref="C370:D370"/>
    <mergeCell ref="E370:G370"/>
    <mergeCell ref="A362:C362"/>
    <mergeCell ref="D362:E362"/>
    <mergeCell ref="F362:G362"/>
    <mergeCell ref="A364:G364"/>
    <mergeCell ref="A368:B368"/>
    <mergeCell ref="C368:D368"/>
    <mergeCell ref="E368:G368"/>
    <mergeCell ref="A360:C360"/>
    <mergeCell ref="D360:E360"/>
    <mergeCell ref="F360:G360"/>
    <mergeCell ref="A361:C361"/>
    <mergeCell ref="D361:E361"/>
    <mergeCell ref="F361:G361"/>
    <mergeCell ref="A358:C358"/>
    <mergeCell ref="D358:E358"/>
    <mergeCell ref="F358:G358"/>
    <mergeCell ref="A359:C359"/>
    <mergeCell ref="D359:E359"/>
    <mergeCell ref="F359:G359"/>
    <mergeCell ref="A353:C353"/>
    <mergeCell ref="D353:E353"/>
    <mergeCell ref="F353:G353"/>
    <mergeCell ref="A354:C354"/>
    <mergeCell ref="D354:E354"/>
    <mergeCell ref="F354:G354"/>
    <mergeCell ref="A347:G347"/>
    <mergeCell ref="A351:C351"/>
    <mergeCell ref="D351:E351"/>
    <mergeCell ref="F351:G351"/>
    <mergeCell ref="A352:C352"/>
    <mergeCell ref="D352:E352"/>
    <mergeCell ref="F352:G352"/>
    <mergeCell ref="A344:C344"/>
    <mergeCell ref="D344:E344"/>
    <mergeCell ref="F344:G344"/>
    <mergeCell ref="A345:C345"/>
    <mergeCell ref="D345:E345"/>
    <mergeCell ref="F345:G345"/>
    <mergeCell ref="A342:C342"/>
    <mergeCell ref="D342:E342"/>
    <mergeCell ref="F342:G342"/>
    <mergeCell ref="A343:C343"/>
    <mergeCell ref="D343:E343"/>
    <mergeCell ref="F343:G343"/>
    <mergeCell ref="A337:C337"/>
    <mergeCell ref="D337:E337"/>
    <mergeCell ref="F337:G337"/>
    <mergeCell ref="A341:C341"/>
    <mergeCell ref="D341:E341"/>
    <mergeCell ref="F341:G341"/>
    <mergeCell ref="A335:C335"/>
    <mergeCell ref="D335:E335"/>
    <mergeCell ref="F335:G335"/>
    <mergeCell ref="A336:C336"/>
    <mergeCell ref="D336:E336"/>
    <mergeCell ref="F336:G336"/>
    <mergeCell ref="B328:C328"/>
    <mergeCell ref="D328:E328"/>
    <mergeCell ref="F328:G328"/>
    <mergeCell ref="A330:G330"/>
    <mergeCell ref="A334:C334"/>
    <mergeCell ref="D334:E334"/>
    <mergeCell ref="F334:G334"/>
    <mergeCell ref="B326:C326"/>
    <mergeCell ref="D326:E326"/>
    <mergeCell ref="F326:G326"/>
    <mergeCell ref="B327:C327"/>
    <mergeCell ref="D327:E327"/>
    <mergeCell ref="F327:G327"/>
    <mergeCell ref="B319:C319"/>
    <mergeCell ref="D319:E319"/>
    <mergeCell ref="F319:G319"/>
    <mergeCell ref="A321:G321"/>
    <mergeCell ref="B325:C325"/>
    <mergeCell ref="D325:E325"/>
    <mergeCell ref="F325:G325"/>
    <mergeCell ref="B315:C315"/>
    <mergeCell ref="D315:E315"/>
    <mergeCell ref="F315:G315"/>
    <mergeCell ref="B316:C316"/>
    <mergeCell ref="D316:E316"/>
    <mergeCell ref="F316:G316"/>
    <mergeCell ref="B317:C317"/>
    <mergeCell ref="D317:E317"/>
    <mergeCell ref="F317:G317"/>
    <mergeCell ref="B318:C318"/>
    <mergeCell ref="D318:E318"/>
    <mergeCell ref="F318:G318"/>
    <mergeCell ref="B313:C313"/>
    <mergeCell ref="D313:E313"/>
    <mergeCell ref="F313:G313"/>
    <mergeCell ref="B314:C314"/>
    <mergeCell ref="D314:E314"/>
    <mergeCell ref="F314:G314"/>
    <mergeCell ref="A307:G307"/>
    <mergeCell ref="B311:C311"/>
    <mergeCell ref="D311:E311"/>
    <mergeCell ref="F311:G311"/>
    <mergeCell ref="B312:C312"/>
    <mergeCell ref="D312:E312"/>
    <mergeCell ref="F312:G312"/>
    <mergeCell ref="B304:C304"/>
    <mergeCell ref="D304:E304"/>
    <mergeCell ref="F304:G304"/>
    <mergeCell ref="B305:C305"/>
    <mergeCell ref="D305:E305"/>
    <mergeCell ref="F305:G305"/>
    <mergeCell ref="A298:G298"/>
    <mergeCell ref="B302:C302"/>
    <mergeCell ref="D302:E302"/>
    <mergeCell ref="F302:G302"/>
    <mergeCell ref="B303:C303"/>
    <mergeCell ref="D303:E303"/>
    <mergeCell ref="F303:G303"/>
    <mergeCell ref="B295:C295"/>
    <mergeCell ref="D295:E295"/>
    <mergeCell ref="F295:G295"/>
    <mergeCell ref="B296:C296"/>
    <mergeCell ref="D296:E296"/>
    <mergeCell ref="F296:G296"/>
    <mergeCell ref="B293:C293"/>
    <mergeCell ref="D293:E293"/>
    <mergeCell ref="F293:G293"/>
    <mergeCell ref="B294:C294"/>
    <mergeCell ref="D294:E294"/>
    <mergeCell ref="F294:G294"/>
    <mergeCell ref="B286:C286"/>
    <mergeCell ref="D286:E286"/>
    <mergeCell ref="F286:G286"/>
    <mergeCell ref="A288:G288"/>
    <mergeCell ref="B292:C292"/>
    <mergeCell ref="D292:E292"/>
    <mergeCell ref="F292:G292"/>
    <mergeCell ref="B284:C284"/>
    <mergeCell ref="D284:E284"/>
    <mergeCell ref="F284:G284"/>
    <mergeCell ref="B285:C285"/>
    <mergeCell ref="D285:E285"/>
    <mergeCell ref="F285:G285"/>
    <mergeCell ref="B276:C276"/>
    <mergeCell ref="D276:E276"/>
    <mergeCell ref="F276:G276"/>
    <mergeCell ref="A278:G278"/>
    <mergeCell ref="A279:G279"/>
    <mergeCell ref="B283:C283"/>
    <mergeCell ref="D283:E283"/>
    <mergeCell ref="F283:G283"/>
    <mergeCell ref="B274:C274"/>
    <mergeCell ref="D274:E274"/>
    <mergeCell ref="F274:G274"/>
    <mergeCell ref="B275:C275"/>
    <mergeCell ref="D275:E275"/>
    <mergeCell ref="F275:G275"/>
    <mergeCell ref="B272:C272"/>
    <mergeCell ref="D272:E272"/>
    <mergeCell ref="F272:G272"/>
    <mergeCell ref="B273:C273"/>
    <mergeCell ref="D273:E273"/>
    <mergeCell ref="F273:G273"/>
    <mergeCell ref="B270:C270"/>
    <mergeCell ref="D270:E270"/>
    <mergeCell ref="F270:G270"/>
    <mergeCell ref="B271:C271"/>
    <mergeCell ref="D271:E271"/>
    <mergeCell ref="F271:G271"/>
    <mergeCell ref="B268:C268"/>
    <mergeCell ref="D268:E268"/>
    <mergeCell ref="F268:G268"/>
    <mergeCell ref="B269:C269"/>
    <mergeCell ref="D269:E269"/>
    <mergeCell ref="F269:G269"/>
    <mergeCell ref="B266:C266"/>
    <mergeCell ref="D266:E266"/>
    <mergeCell ref="F266:G266"/>
    <mergeCell ref="B267:C267"/>
    <mergeCell ref="D267:E267"/>
    <mergeCell ref="F267:G267"/>
    <mergeCell ref="A255:G255"/>
    <mergeCell ref="B264:C264"/>
    <mergeCell ref="D264:E264"/>
    <mergeCell ref="F264:G264"/>
    <mergeCell ref="B265:C265"/>
    <mergeCell ref="D265:E265"/>
    <mergeCell ref="F265:G265"/>
    <mergeCell ref="B252:C252"/>
    <mergeCell ref="D252:E252"/>
    <mergeCell ref="F252:G252"/>
    <mergeCell ref="B253:C253"/>
    <mergeCell ref="D253:E253"/>
    <mergeCell ref="F253:G253"/>
    <mergeCell ref="B257:C257"/>
    <mergeCell ref="D257:E257"/>
    <mergeCell ref="F257:G257"/>
    <mergeCell ref="B258:C258"/>
    <mergeCell ref="D258:E258"/>
    <mergeCell ref="F258:G258"/>
    <mergeCell ref="B259:C259"/>
    <mergeCell ref="D259:E259"/>
    <mergeCell ref="F259:G259"/>
    <mergeCell ref="B260:C260"/>
    <mergeCell ref="D260:E260"/>
    <mergeCell ref="B250:C250"/>
    <mergeCell ref="D250:E250"/>
    <mergeCell ref="F250:G250"/>
    <mergeCell ref="B251:C251"/>
    <mergeCell ref="D251:E251"/>
    <mergeCell ref="F251:G251"/>
    <mergeCell ref="B245:C245"/>
    <mergeCell ref="D245:E245"/>
    <mergeCell ref="F245:G245"/>
    <mergeCell ref="B246:C246"/>
    <mergeCell ref="D246:E246"/>
    <mergeCell ref="F246:G246"/>
    <mergeCell ref="B243:C243"/>
    <mergeCell ref="D243:E243"/>
    <mergeCell ref="F243:G243"/>
    <mergeCell ref="B244:C244"/>
    <mergeCell ref="D244:E244"/>
    <mergeCell ref="F244:G244"/>
    <mergeCell ref="B238:C238"/>
    <mergeCell ref="D238:E238"/>
    <mergeCell ref="F238:G238"/>
    <mergeCell ref="B239:C239"/>
    <mergeCell ref="D239:E239"/>
    <mergeCell ref="F239:G239"/>
    <mergeCell ref="B237:C237"/>
    <mergeCell ref="D237:E237"/>
    <mergeCell ref="F237:G237"/>
    <mergeCell ref="B229:C229"/>
    <mergeCell ref="D229:E229"/>
    <mergeCell ref="F229:G229"/>
    <mergeCell ref="B230:C230"/>
    <mergeCell ref="D230:E230"/>
    <mergeCell ref="F230:G230"/>
    <mergeCell ref="D222:E222"/>
    <mergeCell ref="F222:G222"/>
    <mergeCell ref="B223:C223"/>
    <mergeCell ref="D223:E223"/>
    <mergeCell ref="F223:G223"/>
    <mergeCell ref="A232:G232"/>
    <mergeCell ref="B236:C236"/>
    <mergeCell ref="D236:E236"/>
    <mergeCell ref="F236:G236"/>
    <mergeCell ref="B206:C206"/>
    <mergeCell ref="D206:E206"/>
    <mergeCell ref="F206:G206"/>
    <mergeCell ref="B207:C207"/>
    <mergeCell ref="D207:E207"/>
    <mergeCell ref="F207:G207"/>
    <mergeCell ref="B208:C208"/>
    <mergeCell ref="D208:E208"/>
    <mergeCell ref="B220:C220"/>
    <mergeCell ref="D220:E220"/>
    <mergeCell ref="F220:G220"/>
    <mergeCell ref="B215:C215"/>
    <mergeCell ref="D215:E215"/>
    <mergeCell ref="F215:G215"/>
    <mergeCell ref="B216:C216"/>
    <mergeCell ref="D216:E216"/>
    <mergeCell ref="F216:G216"/>
    <mergeCell ref="B200:C200"/>
    <mergeCell ref="D200:E200"/>
    <mergeCell ref="F200:G200"/>
    <mergeCell ref="B201:C201"/>
    <mergeCell ref="D201:E201"/>
    <mergeCell ref="F201:G201"/>
    <mergeCell ref="B205:C205"/>
    <mergeCell ref="D205:E205"/>
    <mergeCell ref="F205:G205"/>
    <mergeCell ref="A190:G190"/>
    <mergeCell ref="B198:C198"/>
    <mergeCell ref="D198:E198"/>
    <mergeCell ref="F198:G198"/>
    <mergeCell ref="B199:C199"/>
    <mergeCell ref="D199:E199"/>
    <mergeCell ref="F199:G199"/>
    <mergeCell ref="D180:E180"/>
    <mergeCell ref="F180:G180"/>
    <mergeCell ref="D181:E181"/>
    <mergeCell ref="F181:G181"/>
    <mergeCell ref="D182:E182"/>
    <mergeCell ref="F182:G182"/>
    <mergeCell ref="B192:C192"/>
    <mergeCell ref="D192:E192"/>
    <mergeCell ref="F192:G192"/>
    <mergeCell ref="B193:C193"/>
    <mergeCell ref="D193:E193"/>
    <mergeCell ref="F193:G193"/>
    <mergeCell ref="B194:C194"/>
    <mergeCell ref="D194:E194"/>
    <mergeCell ref="F194:G194"/>
    <mergeCell ref="D186:E186"/>
    <mergeCell ref="F186:G186"/>
    <mergeCell ref="B175:C175"/>
    <mergeCell ref="D175:E175"/>
    <mergeCell ref="F175:G175"/>
    <mergeCell ref="B176:C176"/>
    <mergeCell ref="D176:E176"/>
    <mergeCell ref="F176:G176"/>
    <mergeCell ref="C168:D168"/>
    <mergeCell ref="F168:G168"/>
    <mergeCell ref="A170:G170"/>
    <mergeCell ref="B174:C174"/>
    <mergeCell ref="D174:E174"/>
    <mergeCell ref="F174:G174"/>
    <mergeCell ref="C165:D165"/>
    <mergeCell ref="F165:G165"/>
    <mergeCell ref="C166:D166"/>
    <mergeCell ref="F166:G166"/>
    <mergeCell ref="C167:D167"/>
    <mergeCell ref="F167:G167"/>
    <mergeCell ref="A155:G155"/>
    <mergeCell ref="C159:D159"/>
    <mergeCell ref="F159:G159"/>
    <mergeCell ref="C160:D160"/>
    <mergeCell ref="F160:G160"/>
    <mergeCell ref="C161:D161"/>
    <mergeCell ref="F161:G161"/>
    <mergeCell ref="A147:G147"/>
    <mergeCell ref="C151:D151"/>
    <mergeCell ref="F151:G151"/>
    <mergeCell ref="C152:D152"/>
    <mergeCell ref="F152:G152"/>
    <mergeCell ref="C153:D153"/>
    <mergeCell ref="F153:G153"/>
    <mergeCell ref="A144:B144"/>
    <mergeCell ref="D144:E144"/>
    <mergeCell ref="F144:G144"/>
    <mergeCell ref="A145:B145"/>
    <mergeCell ref="D145:E145"/>
    <mergeCell ref="F145:G145"/>
    <mergeCell ref="C136:E136"/>
    <mergeCell ref="F136:G136"/>
    <mergeCell ref="C137:E137"/>
    <mergeCell ref="F137:G137"/>
    <mergeCell ref="A139:G139"/>
    <mergeCell ref="A143:B143"/>
    <mergeCell ref="D143:E143"/>
    <mergeCell ref="F143:G143"/>
    <mergeCell ref="C128:D128"/>
    <mergeCell ref="F128:G128"/>
    <mergeCell ref="C129:D129"/>
    <mergeCell ref="F129:G129"/>
    <mergeCell ref="A131:G131"/>
    <mergeCell ref="C135:E135"/>
    <mergeCell ref="F135:G135"/>
    <mergeCell ref="B121:C121"/>
    <mergeCell ref="D121:E121"/>
    <mergeCell ref="F121:G121"/>
    <mergeCell ref="A123:G123"/>
    <mergeCell ref="C127:D127"/>
    <mergeCell ref="F127:G127"/>
    <mergeCell ref="D109:F109"/>
    <mergeCell ref="A115:G115"/>
    <mergeCell ref="B119:C119"/>
    <mergeCell ref="D119:E119"/>
    <mergeCell ref="F119:G119"/>
    <mergeCell ref="B120:C120"/>
    <mergeCell ref="D120:E120"/>
    <mergeCell ref="F120:G120"/>
    <mergeCell ref="B94:C94"/>
    <mergeCell ref="D94:E94"/>
    <mergeCell ref="F94:G94"/>
    <mergeCell ref="A102:G102"/>
    <mergeCell ref="A104:G104"/>
    <mergeCell ref="A108:A110"/>
    <mergeCell ref="B108:B110"/>
    <mergeCell ref="C108:F108"/>
    <mergeCell ref="G108:G110"/>
    <mergeCell ref="C109:C110"/>
    <mergeCell ref="A96:G96"/>
    <mergeCell ref="B98:C98"/>
    <mergeCell ref="B99:C99"/>
    <mergeCell ref="B100:C100"/>
    <mergeCell ref="B92:C92"/>
    <mergeCell ref="D92:E92"/>
    <mergeCell ref="F92:G92"/>
    <mergeCell ref="B93:C93"/>
    <mergeCell ref="D93:E93"/>
    <mergeCell ref="F93:G93"/>
    <mergeCell ref="A86:G86"/>
    <mergeCell ref="B90:C90"/>
    <mergeCell ref="D90:E90"/>
    <mergeCell ref="F90:G90"/>
    <mergeCell ref="B91:C91"/>
    <mergeCell ref="D91:E91"/>
    <mergeCell ref="F91:G91"/>
    <mergeCell ref="B83:C83"/>
    <mergeCell ref="D83:E83"/>
    <mergeCell ref="F83:G83"/>
    <mergeCell ref="B84:C84"/>
    <mergeCell ref="D84:E84"/>
    <mergeCell ref="F84:G84"/>
    <mergeCell ref="B78:C78"/>
    <mergeCell ref="D78:E78"/>
    <mergeCell ref="F78:G78"/>
    <mergeCell ref="B82:C82"/>
    <mergeCell ref="D82:E82"/>
    <mergeCell ref="F82:G82"/>
    <mergeCell ref="A72:G72"/>
    <mergeCell ref="B76:C76"/>
    <mergeCell ref="D76:E76"/>
    <mergeCell ref="F76:G76"/>
    <mergeCell ref="B77:C77"/>
    <mergeCell ref="D77:E77"/>
    <mergeCell ref="F77:G77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A58:G58"/>
    <mergeCell ref="B62:C62"/>
    <mergeCell ref="D62:E62"/>
    <mergeCell ref="F62:G62"/>
    <mergeCell ref="B63:C63"/>
    <mergeCell ref="D63:E63"/>
    <mergeCell ref="F63:G63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A14:G14"/>
    <mergeCell ref="B18:C18"/>
    <mergeCell ref="D18:E18"/>
    <mergeCell ref="F18:G18"/>
    <mergeCell ref="D24:E24"/>
    <mergeCell ref="F24:G24"/>
    <mergeCell ref="B47:C47"/>
    <mergeCell ref="D47:E47"/>
    <mergeCell ref="F47:G47"/>
    <mergeCell ref="A34:G34"/>
    <mergeCell ref="A38:C38"/>
    <mergeCell ref="D38:G38"/>
    <mergeCell ref="A39:C39"/>
    <mergeCell ref="D39:G39"/>
    <mergeCell ref="A40:C40"/>
    <mergeCell ref="D40:G40"/>
    <mergeCell ref="A42:G42"/>
    <mergeCell ref="B46:C46"/>
    <mergeCell ref="D46:E46"/>
    <mergeCell ref="F46:G46"/>
    <mergeCell ref="B25:C25"/>
    <mergeCell ref="D25:E25"/>
    <mergeCell ref="F25:G25"/>
    <mergeCell ref="B19:C19"/>
    <mergeCell ref="E1:G1"/>
    <mergeCell ref="A2:G2"/>
    <mergeCell ref="A4:G4"/>
    <mergeCell ref="A5:G5"/>
    <mergeCell ref="B9:C9"/>
    <mergeCell ref="D9:E9"/>
    <mergeCell ref="F9:G9"/>
    <mergeCell ref="B12:C12"/>
    <mergeCell ref="D12:E12"/>
    <mergeCell ref="F12:G12"/>
    <mergeCell ref="B10:C10"/>
    <mergeCell ref="D10:E10"/>
    <mergeCell ref="F10:G10"/>
    <mergeCell ref="B11:C11"/>
    <mergeCell ref="D11:E11"/>
    <mergeCell ref="F11:G11"/>
    <mergeCell ref="D19:E19"/>
    <mergeCell ref="F19:G19"/>
    <mergeCell ref="D439:E439"/>
    <mergeCell ref="F439:G439"/>
    <mergeCell ref="B31:C31"/>
    <mergeCell ref="D31:E31"/>
    <mergeCell ref="F31:G31"/>
    <mergeCell ref="B32:C32"/>
    <mergeCell ref="D32:E32"/>
    <mergeCell ref="F32:G32"/>
    <mergeCell ref="B26:C26"/>
    <mergeCell ref="D26:E26"/>
    <mergeCell ref="F26:G26"/>
    <mergeCell ref="B30:C30"/>
    <mergeCell ref="D30:E30"/>
    <mergeCell ref="F30:G30"/>
    <mergeCell ref="B20:C20"/>
    <mergeCell ref="D20:E20"/>
    <mergeCell ref="F20:G20"/>
    <mergeCell ref="B24:C24"/>
    <mergeCell ref="B55:C55"/>
    <mergeCell ref="D55:E55"/>
    <mergeCell ref="F55:G55"/>
    <mergeCell ref="B56:C56"/>
    <mergeCell ref="B440:C440"/>
    <mergeCell ref="D440:E440"/>
    <mergeCell ref="F440:G440"/>
    <mergeCell ref="B456:C456"/>
    <mergeCell ref="D456:E456"/>
    <mergeCell ref="F456:G456"/>
    <mergeCell ref="F208:G208"/>
    <mergeCell ref="A210:G210"/>
    <mergeCell ref="B213:C213"/>
    <mergeCell ref="D213:E213"/>
    <mergeCell ref="F213:G213"/>
    <mergeCell ref="B214:C214"/>
    <mergeCell ref="D214:E214"/>
    <mergeCell ref="F214:G214"/>
    <mergeCell ref="B221:C221"/>
    <mergeCell ref="D221:E221"/>
    <mergeCell ref="F221:G221"/>
    <mergeCell ref="B227:C227"/>
    <mergeCell ref="D227:E227"/>
    <mergeCell ref="F227:G227"/>
    <mergeCell ref="B228:C228"/>
    <mergeCell ref="D228:E228"/>
    <mergeCell ref="F228:G228"/>
    <mergeCell ref="B222:C222"/>
  </mergeCells>
  <pageMargins left="1.3779527559055118" right="0.39370078740157483" top="0.98425196850393704" bottom="0.78740157480314965" header="0.31496062992125984" footer="0.31496062992125984"/>
  <pageSetup paperSize="9" scale="60" orientation="portrait" r:id="rId1"/>
  <rowBreaks count="10" manualBreakCount="10">
    <brk id="40" max="6" man="1"/>
    <brk id="79" max="16383" man="1"/>
    <brk id="122" max="16383" man="1"/>
    <brk id="154" max="16383" man="1"/>
    <brk id="188" max="16383" man="1"/>
    <brk id="227" max="16383" man="1"/>
    <brk id="276" max="16383" man="1"/>
    <brk id="316" max="16383" man="1"/>
    <brk id="363" max="16383" man="1"/>
    <brk id="420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G30" sqref="G30:G31"/>
    </sheetView>
  </sheetViews>
  <sheetFormatPr defaultRowHeight="14.4" x14ac:dyDescent="0.3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61"/>
  <sheetViews>
    <sheetView zoomScale="85" zoomScaleNormal="85" workbookViewId="0">
      <selection activeCell="A2" sqref="A2:G2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6" width="16.44140625" style="7" customWidth="1"/>
    <col min="7" max="7" width="17.5546875" style="7" customWidth="1"/>
    <col min="8" max="8" width="17.33203125" style="7" customWidth="1"/>
    <col min="9" max="10" width="13.6640625" style="7" customWidth="1"/>
    <col min="11" max="11" width="11.5546875" style="7" bestFit="1" customWidth="1"/>
    <col min="12" max="16384" width="8.88671875" style="7"/>
  </cols>
  <sheetData>
    <row r="1" spans="1:11" ht="18" x14ac:dyDescent="0.3">
      <c r="A1" s="6"/>
      <c r="E1" s="401"/>
      <c r="F1" s="401"/>
      <c r="G1" s="401"/>
    </row>
    <row r="2" spans="1:11" ht="40.049999999999997" customHeight="1" x14ac:dyDescent="0.3">
      <c r="A2" s="402" t="s">
        <v>311</v>
      </c>
      <c r="B2" s="402"/>
      <c r="C2" s="402"/>
      <c r="D2" s="402"/>
      <c r="E2" s="402"/>
      <c r="F2" s="402"/>
      <c r="G2" s="402"/>
    </row>
    <row r="3" spans="1:11" ht="17.55" x14ac:dyDescent="0.3">
      <c r="A3" s="112"/>
      <c r="B3" s="112"/>
      <c r="C3" s="112"/>
      <c r="D3" s="112"/>
      <c r="E3" s="112"/>
      <c r="F3" s="112"/>
      <c r="G3" s="112"/>
    </row>
    <row r="4" spans="1:11" ht="35.549999999999997" customHeight="1" x14ac:dyDescent="0.3">
      <c r="A4" s="402" t="s">
        <v>334</v>
      </c>
      <c r="B4" s="402"/>
      <c r="C4" s="402"/>
      <c r="D4" s="402"/>
      <c r="E4" s="402"/>
      <c r="F4" s="402"/>
      <c r="G4" s="402"/>
    </row>
    <row r="5" spans="1:11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11" ht="17.55" x14ac:dyDescent="0.3">
      <c r="A6" s="109"/>
    </row>
    <row r="7" spans="1:11" ht="18" x14ac:dyDescent="0.35">
      <c r="A7" s="9" t="s">
        <v>250</v>
      </c>
      <c r="B7" s="10">
        <v>120</v>
      </c>
      <c r="K7" s="85" t="s">
        <v>248</v>
      </c>
    </row>
    <row r="8" spans="1:11" ht="15" x14ac:dyDescent="0.3">
      <c r="A8" s="11"/>
      <c r="H8" s="7" t="s">
        <v>247</v>
      </c>
      <c r="I8" s="7" t="s">
        <v>252</v>
      </c>
      <c r="J8" s="7" t="s">
        <v>251</v>
      </c>
    </row>
    <row r="9" spans="1:11" ht="79.8" customHeight="1" x14ac:dyDescent="0.3">
      <c r="A9" s="110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  <c r="H9" s="50">
        <f>'гос.зад на 2024 год '!E8</f>
        <v>0</v>
      </c>
      <c r="I9" s="50">
        <f>F11+F20+F26+F32+D40+F48+F56+F64+F70+F78+F84+F92+F93+F94</f>
        <v>5236541.54</v>
      </c>
      <c r="J9" s="50">
        <f>G113+F122+F130+F138+F146+F154+F162+F168+F177+F183+F204+F219+F226+F233+F242+F249+F256+F265+F267+F269+F271+F273+F283+F292+F302+F311+F312+F313+F314+F316+F324+F333+F340+F352+F359+E370+F380+F382+F390+F399+F409+F411+F413+F415+F417+F419+F423-F177</f>
        <v>5203590.03</v>
      </c>
      <c r="K9" s="84">
        <f>H9+I9-J9</f>
        <v>32951.509999999776</v>
      </c>
    </row>
    <row r="10" spans="1:11" ht="18" x14ac:dyDescent="0.3">
      <c r="A10" s="110">
        <v>1</v>
      </c>
      <c r="B10" s="395">
        <v>2</v>
      </c>
      <c r="C10" s="395"/>
      <c r="D10" s="395">
        <v>3</v>
      </c>
      <c r="E10" s="395"/>
      <c r="F10" s="395">
        <v>4</v>
      </c>
      <c r="G10" s="395"/>
    </row>
    <row r="11" spans="1:11" ht="36" x14ac:dyDescent="0.3">
      <c r="A11" s="13" t="s">
        <v>167</v>
      </c>
      <c r="B11" s="395"/>
      <c r="C11" s="395"/>
      <c r="D11" s="395"/>
      <c r="E11" s="395"/>
      <c r="F11" s="398">
        <f>B11*D11</f>
        <v>0</v>
      </c>
      <c r="G11" s="398"/>
    </row>
    <row r="12" spans="1:11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11" ht="17.399999999999999" x14ac:dyDescent="0.3">
      <c r="A13" s="109"/>
    </row>
    <row r="14" spans="1:11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11" ht="17.399999999999999" x14ac:dyDescent="0.3">
      <c r="A15" s="112"/>
      <c r="B15" s="112"/>
      <c r="C15" s="112"/>
      <c r="D15" s="112"/>
      <c r="E15" s="112"/>
      <c r="F15" s="112"/>
      <c r="G15" s="112"/>
    </row>
    <row r="16" spans="1:11" ht="18" x14ac:dyDescent="0.35">
      <c r="A16" s="9" t="s">
        <v>250</v>
      </c>
      <c r="B16" s="10">
        <v>130</v>
      </c>
    </row>
    <row r="17" spans="1:11" ht="15" x14ac:dyDescent="0.3">
      <c r="A17" s="11"/>
    </row>
    <row r="18" spans="1:11" ht="55.95" customHeight="1" x14ac:dyDescent="0.35">
      <c r="A18" s="110" t="s">
        <v>84</v>
      </c>
      <c r="B18" s="395" t="s">
        <v>170</v>
      </c>
      <c r="C18" s="395"/>
      <c r="D18" s="395" t="s">
        <v>171</v>
      </c>
      <c r="E18" s="395"/>
      <c r="F18" s="395" t="s">
        <v>169</v>
      </c>
      <c r="G18" s="395"/>
      <c r="K18" s="85"/>
    </row>
    <row r="19" spans="1:11" ht="18" x14ac:dyDescent="0.3">
      <c r="A19" s="110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11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f>'гос.зад на 2024 год '!E14</f>
        <v>5236541.54</v>
      </c>
      <c r="G20" s="398"/>
      <c r="H20" s="50"/>
      <c r="I20" s="50"/>
      <c r="J20" s="50"/>
      <c r="K20" s="50"/>
    </row>
    <row r="21" spans="1:11" ht="17.399999999999999" x14ac:dyDescent="0.3">
      <c r="A21" s="109"/>
    </row>
    <row r="22" spans="1:11" ht="18" x14ac:dyDescent="0.35">
      <c r="A22" s="9" t="s">
        <v>250</v>
      </c>
      <c r="B22" s="10">
        <v>130</v>
      </c>
    </row>
    <row r="23" spans="1:11" ht="15" x14ac:dyDescent="0.3">
      <c r="A23" s="11"/>
    </row>
    <row r="24" spans="1:11" ht="41.4" customHeight="1" x14ac:dyDescent="0.3">
      <c r="A24" s="110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11" ht="18" x14ac:dyDescent="0.3">
      <c r="A25" s="110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11" ht="72" x14ac:dyDescent="0.3">
      <c r="A26" s="13" t="s">
        <v>162</v>
      </c>
      <c r="B26" s="395"/>
      <c r="C26" s="395"/>
      <c r="D26" s="395"/>
      <c r="E26" s="395"/>
      <c r="F26" s="398">
        <f>B26*D26</f>
        <v>0</v>
      </c>
      <c r="G26" s="398"/>
    </row>
    <row r="27" spans="1:11" ht="17.399999999999999" x14ac:dyDescent="0.3">
      <c r="A27" s="109"/>
    </row>
    <row r="28" spans="1:11" ht="18" x14ac:dyDescent="0.35">
      <c r="A28" s="9" t="s">
        <v>250</v>
      </c>
      <c r="B28" s="10">
        <v>150</v>
      </c>
    </row>
    <row r="29" spans="1:11" ht="15" x14ac:dyDescent="0.3">
      <c r="A29" s="11"/>
    </row>
    <row r="30" spans="1:11" ht="42.6" customHeight="1" x14ac:dyDescent="0.3">
      <c r="A30" s="110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11" ht="18" x14ac:dyDescent="0.3">
      <c r="A31" s="110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11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v>0</v>
      </c>
      <c r="G32" s="398"/>
    </row>
    <row r="33" spans="1:7" ht="17.399999999999999" x14ac:dyDescent="0.3">
      <c r="A33" s="109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109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v>0</v>
      </c>
      <c r="E40" s="407"/>
      <c r="F40" s="407"/>
      <c r="G40" s="400"/>
    </row>
    <row r="41" spans="1:7" ht="17.399999999999999" x14ac:dyDescent="0.3">
      <c r="A41" s="109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112"/>
      <c r="B43" s="112"/>
      <c r="C43" s="112"/>
      <c r="D43" s="112"/>
      <c r="E43" s="112"/>
      <c r="F43" s="112"/>
      <c r="G43" s="112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110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110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v>0</v>
      </c>
      <c r="G48" s="398"/>
    </row>
    <row r="49" spans="1:7" ht="17.399999999999999" x14ac:dyDescent="0.3">
      <c r="A49" s="109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109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110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110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v>0</v>
      </c>
      <c r="G56" s="398"/>
    </row>
    <row r="57" spans="1:7" ht="17.399999999999999" x14ac:dyDescent="0.3">
      <c r="A57" s="109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109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110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110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v>0</v>
      </c>
      <c r="G64" s="398"/>
    </row>
    <row r="65" spans="1:7" ht="17.399999999999999" x14ac:dyDescent="0.3">
      <c r="A65" s="109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110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110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v>0</v>
      </c>
      <c r="G70" s="398"/>
    </row>
    <row r="71" spans="1:7" ht="18" x14ac:dyDescent="0.3">
      <c r="A71" s="15"/>
      <c r="B71" s="19"/>
      <c r="C71" s="19"/>
      <c r="D71" s="19"/>
      <c r="E71" s="19"/>
      <c r="F71" s="19"/>
      <c r="G71" s="19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43.2" customHeight="1" x14ac:dyDescent="0.3">
      <c r="A76" s="110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110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398">
        <v>0</v>
      </c>
      <c r="G78" s="398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36.6" customHeight="1" x14ac:dyDescent="0.3">
      <c r="A82" s="110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110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398">
        <v>0</v>
      </c>
      <c r="G84" s="398"/>
    </row>
    <row r="85" spans="1:7" ht="18" x14ac:dyDescent="0.3">
      <c r="A85" s="15"/>
      <c r="B85" s="19"/>
      <c r="C85" s="19"/>
      <c r="D85" s="19"/>
      <c r="E85" s="19"/>
      <c r="F85" s="86"/>
      <c r="G85" s="86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33" customHeight="1" x14ac:dyDescent="0.3">
      <c r="A90" s="110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10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3" t="s">
        <v>190</v>
      </c>
      <c r="B92" s="395" t="s">
        <v>115</v>
      </c>
      <c r="C92" s="395"/>
      <c r="D92" s="395" t="s">
        <v>115</v>
      </c>
      <c r="E92" s="395"/>
      <c r="F92" s="398">
        <f>'гос.зад на 2024 год '!E111</f>
        <v>0</v>
      </c>
      <c r="G92" s="395"/>
    </row>
    <row r="93" spans="1:7" ht="54" x14ac:dyDescent="0.3">
      <c r="A93" s="13" t="s">
        <v>191</v>
      </c>
      <c r="B93" s="395" t="s">
        <v>115</v>
      </c>
      <c r="C93" s="395"/>
      <c r="D93" s="395" t="s">
        <v>115</v>
      </c>
      <c r="E93" s="395"/>
      <c r="F93" s="398">
        <f>'гос.зад на 2024 год '!E112</f>
        <v>0</v>
      </c>
      <c r="G93" s="395"/>
    </row>
    <row r="94" spans="1:7" ht="54" x14ac:dyDescent="0.3">
      <c r="A94" s="13" t="s">
        <v>192</v>
      </c>
      <c r="B94" s="395" t="s">
        <v>115</v>
      </c>
      <c r="C94" s="395"/>
      <c r="D94" s="395" t="s">
        <v>115</v>
      </c>
      <c r="E94" s="395"/>
      <c r="F94" s="398">
        <f>'гос.зад на 2024 год '!E113</f>
        <v>0</v>
      </c>
      <c r="G94" s="395"/>
    </row>
    <row r="95" spans="1:7" ht="18" x14ac:dyDescent="0.3">
      <c r="A95" s="15"/>
      <c r="B95" s="19"/>
      <c r="C95" s="19"/>
      <c r="D95" s="19"/>
      <c r="E95" s="19"/>
      <c r="F95" s="86"/>
      <c r="G95" s="19"/>
    </row>
    <row r="96" spans="1:7" ht="17.399999999999999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15" t="s">
        <v>84</v>
      </c>
      <c r="B98" s="395" t="s">
        <v>163</v>
      </c>
      <c r="C98" s="395"/>
    </row>
    <row r="99" spans="1:7" ht="18" x14ac:dyDescent="0.3">
      <c r="A99" s="215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86"/>
      <c r="G101" s="86"/>
    </row>
    <row r="102" spans="1:7" ht="48.6" customHeight="1" x14ac:dyDescent="0.3">
      <c r="A102" s="402" t="s">
        <v>310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395" t="s">
        <v>74</v>
      </c>
      <c r="B108" s="395" t="s">
        <v>75</v>
      </c>
      <c r="C108" s="395" t="s">
        <v>76</v>
      </c>
      <c r="D108" s="395"/>
      <c r="E108" s="395"/>
      <c r="F108" s="395"/>
      <c r="G108" s="395" t="s">
        <v>77</v>
      </c>
    </row>
    <row r="109" spans="1:7" ht="18" x14ac:dyDescent="0.3">
      <c r="A109" s="395"/>
      <c r="B109" s="395"/>
      <c r="C109" s="395" t="s">
        <v>78</v>
      </c>
      <c r="D109" s="395" t="s">
        <v>6</v>
      </c>
      <c r="E109" s="395"/>
      <c r="F109" s="395"/>
      <c r="G109" s="395"/>
    </row>
    <row r="110" spans="1:7" ht="72" x14ac:dyDescent="0.3">
      <c r="A110" s="395"/>
      <c r="B110" s="395"/>
      <c r="C110" s="395"/>
      <c r="D110" s="12" t="s">
        <v>79</v>
      </c>
      <c r="E110" s="12" t="s">
        <v>80</v>
      </c>
      <c r="F110" s="12" t="s">
        <v>81</v>
      </c>
      <c r="G110" s="395"/>
    </row>
    <row r="111" spans="1:7" ht="18" x14ac:dyDescent="0.3">
      <c r="A111" s="110">
        <v>1</v>
      </c>
      <c r="B111" s="110">
        <v>2</v>
      </c>
      <c r="C111" s="110">
        <v>3</v>
      </c>
      <c r="D111" s="110">
        <v>4</v>
      </c>
      <c r="E111" s="110">
        <v>4</v>
      </c>
      <c r="F111" s="110">
        <v>5</v>
      </c>
      <c r="G111" s="110">
        <v>7</v>
      </c>
    </row>
    <row r="112" spans="1:7" ht="18" x14ac:dyDescent="0.3">
      <c r="A112" s="129"/>
      <c r="B112" s="129"/>
      <c r="C112" s="129"/>
      <c r="D112" s="129"/>
      <c r="E112" s="129"/>
      <c r="F112" s="129"/>
      <c r="G112" s="129"/>
    </row>
    <row r="113" spans="1:7" ht="18" x14ac:dyDescent="0.3">
      <c r="A113" s="110" t="s">
        <v>144</v>
      </c>
      <c r="B113" s="110"/>
      <c r="C113" s="111"/>
      <c r="D113" s="111"/>
      <c r="E113" s="111"/>
      <c r="F113" s="111"/>
      <c r="G113" s="111">
        <f>'гос.зад на 2024 год '!D26+'гос.зад на 2024 год '!D68</f>
        <v>3318493.12</v>
      </c>
    </row>
    <row r="114" spans="1:7" ht="17.399999999999999" x14ac:dyDescent="0.3">
      <c r="A114" s="8"/>
    </row>
    <row r="115" spans="1:7" ht="17.399999999999999" x14ac:dyDescent="0.3">
      <c r="A115" s="408" t="s">
        <v>178</v>
      </c>
      <c r="B115" s="408"/>
      <c r="C115" s="408"/>
      <c r="D115" s="408"/>
      <c r="E115" s="408"/>
      <c r="F115" s="408"/>
      <c r="G115" s="408"/>
    </row>
    <row r="116" spans="1:7" ht="17.399999999999999" x14ac:dyDescent="0.3">
      <c r="A116" s="115"/>
      <c r="B116" s="115"/>
      <c r="C116" s="115"/>
      <c r="D116" s="115"/>
      <c r="E116" s="115"/>
      <c r="F116" s="115"/>
      <c r="G116" s="115"/>
    </row>
    <row r="117" spans="1:7" ht="18" x14ac:dyDescent="0.35">
      <c r="A117" s="9" t="s">
        <v>143</v>
      </c>
      <c r="B117" s="10" t="s">
        <v>298</v>
      </c>
    </row>
    <row r="118" spans="1:7" ht="15" x14ac:dyDescent="0.3">
      <c r="A118" s="11"/>
    </row>
    <row r="119" spans="1:7" ht="129" customHeight="1" x14ac:dyDescent="0.3">
      <c r="A119" s="395" t="s">
        <v>82</v>
      </c>
      <c r="B119" s="395" t="s">
        <v>239</v>
      </c>
      <c r="C119" s="395"/>
      <c r="D119" s="395" t="s">
        <v>182</v>
      </c>
      <c r="E119" s="395"/>
      <c r="F119" s="395" t="s">
        <v>83</v>
      </c>
      <c r="G119" s="395"/>
    </row>
    <row r="120" spans="1:7" ht="15" customHeight="1" x14ac:dyDescent="0.3">
      <c r="A120" s="395"/>
      <c r="B120" s="395"/>
      <c r="C120" s="395"/>
      <c r="D120" s="395"/>
      <c r="E120" s="395"/>
      <c r="F120" s="395"/>
      <c r="G120" s="395"/>
    </row>
    <row r="121" spans="1:7" ht="18" x14ac:dyDescent="0.3">
      <c r="A121" s="110">
        <v>1</v>
      </c>
      <c r="B121" s="395">
        <v>2</v>
      </c>
      <c r="C121" s="395"/>
      <c r="D121" s="395">
        <v>3</v>
      </c>
      <c r="E121" s="395"/>
      <c r="F121" s="395">
        <v>4</v>
      </c>
      <c r="G121" s="395"/>
    </row>
    <row r="122" spans="1:7" ht="18" x14ac:dyDescent="0.3">
      <c r="A122" s="13"/>
      <c r="B122" s="398">
        <f>'гос.зад на 2024 год '!D26+'гос.зад на 2024 год '!D28+'гос.зад на 2024 год '!D68</f>
        <v>4319167.97</v>
      </c>
      <c r="C122" s="398"/>
      <c r="D122" s="398">
        <f>G113</f>
        <v>3318493.12</v>
      </c>
      <c r="E122" s="398"/>
      <c r="F122" s="398">
        <f>B122-D122</f>
        <v>1000674.8499999996</v>
      </c>
      <c r="G122" s="398"/>
    </row>
    <row r="123" spans="1:7" ht="17.399999999999999" x14ac:dyDescent="0.3">
      <c r="A123" s="8"/>
    </row>
    <row r="124" spans="1:7" ht="51" customHeight="1" x14ac:dyDescent="0.3">
      <c r="A124" s="409" t="s">
        <v>199</v>
      </c>
      <c r="B124" s="409"/>
      <c r="C124" s="409"/>
      <c r="D124" s="409"/>
      <c r="E124" s="409"/>
      <c r="F124" s="409"/>
      <c r="G124" s="409"/>
    </row>
    <row r="125" spans="1:7" ht="18" x14ac:dyDescent="0.3">
      <c r="A125" s="9"/>
    </row>
    <row r="126" spans="1:7" ht="18" x14ac:dyDescent="0.35">
      <c r="A126" s="9" t="s">
        <v>145</v>
      </c>
      <c r="B126" s="10">
        <v>112</v>
      </c>
    </row>
    <row r="127" spans="1:7" ht="15" x14ac:dyDescent="0.3">
      <c r="A127" s="11"/>
    </row>
    <row r="128" spans="1:7" ht="108.6" customHeight="1" x14ac:dyDescent="0.3">
      <c r="A128" s="110" t="s">
        <v>84</v>
      </c>
      <c r="B128" s="110" t="s">
        <v>85</v>
      </c>
      <c r="C128" s="395" t="s">
        <v>86</v>
      </c>
      <c r="D128" s="395"/>
      <c r="E128" s="110" t="s">
        <v>87</v>
      </c>
      <c r="F128" s="395" t="s">
        <v>88</v>
      </c>
      <c r="G128" s="395"/>
    </row>
    <row r="129" spans="1:7" ht="18" x14ac:dyDescent="0.3">
      <c r="A129" s="110">
        <v>1</v>
      </c>
      <c r="B129" s="110">
        <v>2</v>
      </c>
      <c r="C129" s="395">
        <v>3</v>
      </c>
      <c r="D129" s="395"/>
      <c r="E129" s="110">
        <v>4</v>
      </c>
      <c r="F129" s="395">
        <v>5</v>
      </c>
      <c r="G129" s="395"/>
    </row>
    <row r="130" spans="1:7" ht="18" x14ac:dyDescent="0.3">
      <c r="A130" s="13" t="s">
        <v>89</v>
      </c>
      <c r="B130" s="113"/>
      <c r="C130" s="395"/>
      <c r="D130" s="395"/>
      <c r="E130" s="14"/>
      <c r="F130" s="398">
        <f>'гос.зад на 2024 год '!D27</f>
        <v>1469.12</v>
      </c>
      <c r="G130" s="398"/>
    </row>
    <row r="131" spans="1:7" ht="17.399999999999999" x14ac:dyDescent="0.3">
      <c r="A131" s="8"/>
    </row>
    <row r="132" spans="1:7" ht="33" customHeight="1" x14ac:dyDescent="0.3">
      <c r="A132" s="409" t="s">
        <v>222</v>
      </c>
      <c r="B132" s="409"/>
      <c r="C132" s="409"/>
      <c r="D132" s="409"/>
      <c r="E132" s="409"/>
      <c r="F132" s="409"/>
      <c r="G132" s="409"/>
    </row>
    <row r="133" spans="1:7" ht="18" x14ac:dyDescent="0.3">
      <c r="A133" s="9"/>
    </row>
    <row r="134" spans="1:7" ht="18" x14ac:dyDescent="0.35">
      <c r="A134" s="9" t="s">
        <v>145</v>
      </c>
      <c r="B134" s="10">
        <v>112</v>
      </c>
    </row>
    <row r="135" spans="1:7" ht="15" x14ac:dyDescent="0.3">
      <c r="A135" s="11"/>
    </row>
    <row r="136" spans="1:7" ht="36" x14ac:dyDescent="0.3">
      <c r="A136" s="110" t="s">
        <v>84</v>
      </c>
      <c r="B136" s="110" t="s">
        <v>223</v>
      </c>
      <c r="C136" s="396" t="s">
        <v>224</v>
      </c>
      <c r="D136" s="403"/>
      <c r="E136" s="397"/>
      <c r="F136" s="395" t="s">
        <v>92</v>
      </c>
      <c r="G136" s="395"/>
    </row>
    <row r="137" spans="1:7" ht="18" x14ac:dyDescent="0.3">
      <c r="A137" s="110">
        <v>1</v>
      </c>
      <c r="B137" s="110">
        <v>2</v>
      </c>
      <c r="C137" s="396">
        <v>3</v>
      </c>
      <c r="D137" s="403"/>
      <c r="E137" s="397"/>
      <c r="F137" s="395">
        <v>4</v>
      </c>
      <c r="G137" s="395"/>
    </row>
    <row r="138" spans="1:7" ht="18" x14ac:dyDescent="0.3">
      <c r="A138" s="13"/>
      <c r="B138" s="113"/>
      <c r="C138" s="396"/>
      <c r="D138" s="403"/>
      <c r="E138" s="397"/>
      <c r="F138" s="398">
        <f>'гос.зад на 2024 год '!D30</f>
        <v>0</v>
      </c>
      <c r="G138" s="398"/>
    </row>
    <row r="139" spans="1:7" ht="18" x14ac:dyDescent="0.3">
      <c r="A139" s="15"/>
      <c r="B139" s="16"/>
      <c r="C139" s="19"/>
      <c r="D139" s="19"/>
      <c r="E139" s="20"/>
      <c r="F139" s="19"/>
      <c r="G139" s="19"/>
    </row>
    <row r="140" spans="1:7" ht="38.4" customHeight="1" x14ac:dyDescent="0.3">
      <c r="A140" s="409" t="s">
        <v>200</v>
      </c>
      <c r="B140" s="409"/>
      <c r="C140" s="409"/>
      <c r="D140" s="409"/>
      <c r="E140" s="409"/>
      <c r="F140" s="409"/>
      <c r="G140" s="409"/>
    </row>
    <row r="141" spans="1:7" ht="18" x14ac:dyDescent="0.3">
      <c r="A141" s="9"/>
    </row>
    <row r="142" spans="1:7" ht="18" x14ac:dyDescent="0.35">
      <c r="A142" s="9" t="s">
        <v>143</v>
      </c>
      <c r="B142" s="10">
        <v>112</v>
      </c>
    </row>
    <row r="143" spans="1:7" ht="15" x14ac:dyDescent="0.3">
      <c r="A143" s="11"/>
    </row>
    <row r="144" spans="1:7" ht="72" x14ac:dyDescent="0.3">
      <c r="A144" s="395" t="s">
        <v>84</v>
      </c>
      <c r="B144" s="395"/>
      <c r="C144" s="110" t="s">
        <v>90</v>
      </c>
      <c r="D144" s="395" t="s">
        <v>91</v>
      </c>
      <c r="E144" s="395"/>
      <c r="F144" s="395" t="s">
        <v>92</v>
      </c>
      <c r="G144" s="395"/>
    </row>
    <row r="145" spans="1:7" ht="18" x14ac:dyDescent="0.3">
      <c r="A145" s="396">
        <v>1</v>
      </c>
      <c r="B145" s="397"/>
      <c r="C145" s="110">
        <v>2</v>
      </c>
      <c r="D145" s="396">
        <v>3</v>
      </c>
      <c r="E145" s="397"/>
      <c r="F145" s="396">
        <v>4</v>
      </c>
      <c r="G145" s="397"/>
    </row>
    <row r="146" spans="1:7" ht="18" x14ac:dyDescent="0.3">
      <c r="A146" s="396"/>
      <c r="B146" s="397"/>
      <c r="C146" s="110"/>
      <c r="D146" s="396"/>
      <c r="E146" s="397"/>
      <c r="F146" s="399">
        <f>'гос.зад на 2024 год '!D36</f>
        <v>0</v>
      </c>
      <c r="G146" s="400"/>
    </row>
    <row r="147" spans="1:7" ht="17.399999999999999" x14ac:dyDescent="0.3">
      <c r="A147" s="8"/>
    </row>
    <row r="148" spans="1:7" ht="36.6" customHeight="1" x14ac:dyDescent="0.3">
      <c r="A148" s="409" t="s">
        <v>201</v>
      </c>
      <c r="B148" s="409"/>
      <c r="C148" s="409"/>
      <c r="D148" s="409"/>
      <c r="E148" s="409"/>
      <c r="F148" s="409"/>
      <c r="G148" s="409"/>
    </row>
    <row r="149" spans="1:7" ht="17.399999999999999" x14ac:dyDescent="0.3">
      <c r="A149" s="114"/>
      <c r="B149" s="114"/>
      <c r="C149" s="114"/>
      <c r="D149" s="114"/>
      <c r="E149" s="114"/>
      <c r="F149" s="114"/>
      <c r="G149" s="114"/>
    </row>
    <row r="150" spans="1:7" ht="18" x14ac:dyDescent="0.35">
      <c r="A150" s="9" t="s">
        <v>145</v>
      </c>
      <c r="B150" s="10">
        <v>112</v>
      </c>
    </row>
    <row r="151" spans="1:7" ht="15" x14ac:dyDescent="0.3">
      <c r="A151" s="11"/>
    </row>
    <row r="152" spans="1:7" ht="108.6" customHeight="1" x14ac:dyDescent="0.3">
      <c r="A152" s="110" t="s">
        <v>84</v>
      </c>
      <c r="B152" s="110" t="s">
        <v>85</v>
      </c>
      <c r="C152" s="395" t="s">
        <v>86</v>
      </c>
      <c r="D152" s="395"/>
      <c r="E152" s="110" t="s">
        <v>87</v>
      </c>
      <c r="F152" s="395" t="s">
        <v>88</v>
      </c>
      <c r="G152" s="395"/>
    </row>
    <row r="153" spans="1:7" ht="18" x14ac:dyDescent="0.3">
      <c r="A153" s="110">
        <v>1</v>
      </c>
      <c r="B153" s="110">
        <v>2</v>
      </c>
      <c r="C153" s="395">
        <v>3</v>
      </c>
      <c r="D153" s="395"/>
      <c r="E153" s="110">
        <v>4</v>
      </c>
      <c r="F153" s="395">
        <v>5</v>
      </c>
      <c r="G153" s="395"/>
    </row>
    <row r="154" spans="1:7" ht="36" x14ac:dyDescent="0.3">
      <c r="A154" s="13" t="s">
        <v>93</v>
      </c>
      <c r="B154" s="113"/>
      <c r="C154" s="395"/>
      <c r="D154" s="395"/>
      <c r="E154" s="14"/>
      <c r="F154" s="398">
        <f>'гос.зад на 2024 год '!D51</f>
        <v>16000</v>
      </c>
      <c r="G154" s="398"/>
    </row>
    <row r="155" spans="1:7" ht="17.399999999999999" x14ac:dyDescent="0.3">
      <c r="A155" s="8"/>
    </row>
    <row r="156" spans="1:7" ht="41.4" customHeight="1" x14ac:dyDescent="0.3">
      <c r="A156" s="409" t="s">
        <v>202</v>
      </c>
      <c r="B156" s="409"/>
      <c r="C156" s="409"/>
      <c r="D156" s="409"/>
      <c r="E156" s="409"/>
      <c r="F156" s="409"/>
      <c r="G156" s="409"/>
    </row>
    <row r="157" spans="1:7" ht="18" x14ac:dyDescent="0.3">
      <c r="A157" s="9"/>
    </row>
    <row r="158" spans="1:7" ht="18" x14ac:dyDescent="0.35">
      <c r="A158" s="9" t="s">
        <v>143</v>
      </c>
      <c r="B158" s="10">
        <v>113</v>
      </c>
    </row>
    <row r="159" spans="1:7" ht="15" x14ac:dyDescent="0.3">
      <c r="A159" s="11"/>
    </row>
    <row r="160" spans="1:7" ht="108.6" customHeight="1" x14ac:dyDescent="0.3">
      <c r="A160" s="110" t="s">
        <v>84</v>
      </c>
      <c r="B160" s="110" t="s">
        <v>94</v>
      </c>
      <c r="C160" s="395" t="s">
        <v>95</v>
      </c>
      <c r="D160" s="395"/>
      <c r="E160" s="110" t="s">
        <v>87</v>
      </c>
      <c r="F160" s="395" t="s">
        <v>88</v>
      </c>
      <c r="G160" s="395"/>
    </row>
    <row r="161" spans="1:7" ht="18" x14ac:dyDescent="0.35">
      <c r="A161" s="110">
        <v>1</v>
      </c>
      <c r="B161" s="110">
        <v>2</v>
      </c>
      <c r="C161" s="395">
        <v>3</v>
      </c>
      <c r="D161" s="395"/>
      <c r="E161" s="110">
        <v>4</v>
      </c>
      <c r="F161" s="410">
        <v>5</v>
      </c>
      <c r="G161" s="411"/>
    </row>
    <row r="162" spans="1:7" ht="90" x14ac:dyDescent="0.3">
      <c r="A162" s="13" t="s">
        <v>96</v>
      </c>
      <c r="B162" s="111"/>
      <c r="C162" s="398"/>
      <c r="D162" s="398"/>
      <c r="E162" s="83"/>
      <c r="F162" s="412">
        <f>'гос.зад на 2024 год '!D52</f>
        <v>0</v>
      </c>
      <c r="G162" s="413"/>
    </row>
    <row r="163" spans="1:7" ht="17.399999999999999" x14ac:dyDescent="0.3">
      <c r="A163" s="8"/>
    </row>
    <row r="164" spans="1:7" ht="18" x14ac:dyDescent="0.35">
      <c r="A164" s="9" t="s">
        <v>143</v>
      </c>
      <c r="B164" s="10">
        <v>119</v>
      </c>
    </row>
    <row r="165" spans="1:7" ht="15" x14ac:dyDescent="0.3">
      <c r="A165" s="11"/>
    </row>
    <row r="166" spans="1:7" ht="54" x14ac:dyDescent="0.3">
      <c r="A166" s="110" t="s">
        <v>84</v>
      </c>
      <c r="B166" s="110" t="s">
        <v>94</v>
      </c>
      <c r="C166" s="395" t="s">
        <v>95</v>
      </c>
      <c r="D166" s="395"/>
      <c r="E166" s="110" t="s">
        <v>87</v>
      </c>
      <c r="F166" s="395" t="s">
        <v>88</v>
      </c>
      <c r="G166" s="395"/>
    </row>
    <row r="167" spans="1:7" ht="18" x14ac:dyDescent="0.35">
      <c r="A167" s="110">
        <v>1</v>
      </c>
      <c r="B167" s="110">
        <v>2</v>
      </c>
      <c r="C167" s="395">
        <v>3</v>
      </c>
      <c r="D167" s="395"/>
      <c r="E167" s="110">
        <v>4</v>
      </c>
      <c r="F167" s="410">
        <v>5</v>
      </c>
      <c r="G167" s="411"/>
    </row>
    <row r="168" spans="1:7" ht="54" x14ac:dyDescent="0.3">
      <c r="A168" s="13" t="s">
        <v>155</v>
      </c>
      <c r="B168" s="111"/>
      <c r="C168" s="398"/>
      <c r="D168" s="398"/>
      <c r="E168" s="83"/>
      <c r="F168" s="412">
        <f>'гос.зад на 2024 год '!D53</f>
        <v>0</v>
      </c>
      <c r="G168" s="413"/>
    </row>
    <row r="169" spans="1:7" ht="18" x14ac:dyDescent="0.3">
      <c r="A169" s="13" t="s">
        <v>118</v>
      </c>
      <c r="B169" s="113"/>
      <c r="C169" s="396"/>
      <c r="D169" s="397"/>
      <c r="E169" s="14"/>
      <c r="F169" s="414"/>
      <c r="G169" s="415"/>
    </row>
    <row r="170" spans="1:7" ht="17.399999999999999" x14ac:dyDescent="0.3">
      <c r="A170" s="8"/>
    </row>
    <row r="171" spans="1:7" ht="36" customHeight="1" x14ac:dyDescent="0.3">
      <c r="A171" s="409" t="s">
        <v>203</v>
      </c>
      <c r="B171" s="409"/>
      <c r="C171" s="409"/>
      <c r="D171" s="409"/>
      <c r="E171" s="409"/>
      <c r="F171" s="409"/>
      <c r="G171" s="409"/>
    </row>
    <row r="172" spans="1:7" ht="17.399999999999999" x14ac:dyDescent="0.3">
      <c r="A172" s="114"/>
      <c r="B172" s="114"/>
      <c r="C172" s="114"/>
      <c r="D172" s="114"/>
      <c r="E172" s="114"/>
      <c r="F172" s="114"/>
      <c r="G172" s="114"/>
    </row>
    <row r="173" spans="1:7" ht="18" x14ac:dyDescent="0.35">
      <c r="A173" s="9" t="s">
        <v>143</v>
      </c>
      <c r="B173" s="10">
        <v>111</v>
      </c>
    </row>
    <row r="174" spans="1:7" ht="15" x14ac:dyDescent="0.3">
      <c r="A174" s="11"/>
    </row>
    <row r="175" spans="1:7" ht="72.599999999999994" customHeight="1" x14ac:dyDescent="0.3">
      <c r="A175" s="110" t="s">
        <v>84</v>
      </c>
      <c r="B175" s="395" t="s">
        <v>97</v>
      </c>
      <c r="C175" s="395"/>
      <c r="D175" s="395" t="s">
        <v>98</v>
      </c>
      <c r="E175" s="395"/>
      <c r="F175" s="395" t="s">
        <v>99</v>
      </c>
      <c r="G175" s="395"/>
    </row>
    <row r="176" spans="1:7" ht="18" x14ac:dyDescent="0.35">
      <c r="A176" s="110">
        <v>1</v>
      </c>
      <c r="B176" s="396">
        <v>2</v>
      </c>
      <c r="C176" s="397"/>
      <c r="D176" s="396">
        <v>3</v>
      </c>
      <c r="E176" s="397"/>
      <c r="F176" s="410">
        <v>4</v>
      </c>
      <c r="G176" s="411"/>
    </row>
    <row r="177" spans="1:7" ht="90" x14ac:dyDescent="0.3">
      <c r="A177" s="13" t="s">
        <v>100</v>
      </c>
      <c r="B177" s="396"/>
      <c r="C177" s="397"/>
      <c r="D177" s="396"/>
      <c r="E177" s="397"/>
      <c r="F177" s="412">
        <f>'гос.зад на 2024 год '!D68</f>
        <v>30000</v>
      </c>
      <c r="G177" s="413"/>
    </row>
    <row r="178" spans="1:7" ht="18" x14ac:dyDescent="0.3">
      <c r="A178" s="15"/>
      <c r="B178" s="16"/>
      <c r="C178" s="16"/>
      <c r="D178" s="16"/>
      <c r="E178" s="16"/>
      <c r="F178" s="17"/>
      <c r="G178" s="17"/>
    </row>
    <row r="179" spans="1:7" ht="18" x14ac:dyDescent="0.35">
      <c r="A179" s="9" t="s">
        <v>143</v>
      </c>
      <c r="B179" s="10">
        <v>112</v>
      </c>
    </row>
    <row r="180" spans="1:7" ht="15" x14ac:dyDescent="0.3">
      <c r="A180" s="11"/>
    </row>
    <row r="181" spans="1:7" ht="72" x14ac:dyDescent="0.3">
      <c r="A181" s="110" t="s">
        <v>84</v>
      </c>
      <c r="B181" s="110" t="s">
        <v>97</v>
      </c>
      <c r="C181" s="110" t="s">
        <v>101</v>
      </c>
      <c r="D181" s="395" t="s">
        <v>102</v>
      </c>
      <c r="E181" s="395"/>
      <c r="F181" s="395" t="s">
        <v>88</v>
      </c>
      <c r="G181" s="395"/>
    </row>
    <row r="182" spans="1:7" ht="18" x14ac:dyDescent="0.3">
      <c r="A182" s="110">
        <v>1</v>
      </c>
      <c r="B182" s="110">
        <v>2</v>
      </c>
      <c r="C182" s="110">
        <v>3</v>
      </c>
      <c r="D182" s="395">
        <v>4</v>
      </c>
      <c r="E182" s="395"/>
      <c r="F182" s="395">
        <v>5</v>
      </c>
      <c r="G182" s="395"/>
    </row>
    <row r="183" spans="1:7" ht="36" x14ac:dyDescent="0.3">
      <c r="A183" s="13" t="s">
        <v>103</v>
      </c>
      <c r="B183" s="113"/>
      <c r="C183" s="110"/>
      <c r="D183" s="396"/>
      <c r="E183" s="397"/>
      <c r="F183" s="399">
        <f>'гос.зад на 2024 год '!D69</f>
        <v>0</v>
      </c>
      <c r="G183" s="400"/>
    </row>
    <row r="184" spans="1:7" ht="18" x14ac:dyDescent="0.3">
      <c r="A184" s="15"/>
      <c r="B184" s="16"/>
      <c r="C184" s="19"/>
      <c r="D184" s="19"/>
      <c r="E184" s="19"/>
      <c r="F184" s="86"/>
      <c r="G184" s="86"/>
    </row>
    <row r="185" spans="1:7" ht="18" x14ac:dyDescent="0.35">
      <c r="A185" s="9" t="s">
        <v>143</v>
      </c>
      <c r="B185" s="10">
        <v>119</v>
      </c>
    </row>
    <row r="186" spans="1:7" ht="15" x14ac:dyDescent="0.3">
      <c r="A186" s="11"/>
    </row>
    <row r="187" spans="1:7" ht="72" x14ac:dyDescent="0.3">
      <c r="A187" s="270" t="s">
        <v>84</v>
      </c>
      <c r="B187" s="270" t="s">
        <v>97</v>
      </c>
      <c r="C187" s="270" t="s">
        <v>101</v>
      </c>
      <c r="D187" s="395" t="s">
        <v>102</v>
      </c>
      <c r="E187" s="395"/>
      <c r="F187" s="395" t="s">
        <v>88</v>
      </c>
      <c r="G187" s="395"/>
    </row>
    <row r="188" spans="1:7" ht="18" x14ac:dyDescent="0.3">
      <c r="A188" s="270">
        <v>1</v>
      </c>
      <c r="B188" s="270">
        <v>2</v>
      </c>
      <c r="C188" s="270">
        <v>3</v>
      </c>
      <c r="D188" s="395">
        <v>4</v>
      </c>
      <c r="E188" s="395"/>
      <c r="F188" s="395">
        <v>5</v>
      </c>
      <c r="G188" s="395"/>
    </row>
    <row r="189" spans="1:7" ht="36" x14ac:dyDescent="0.3">
      <c r="A189" s="13" t="s">
        <v>103</v>
      </c>
      <c r="B189" s="271"/>
      <c r="C189" s="270"/>
      <c r="D189" s="396"/>
      <c r="E189" s="397"/>
      <c r="F189" s="399">
        <f>'гос.зад на 2024 год '!D70</f>
        <v>0</v>
      </c>
      <c r="G189" s="400"/>
    </row>
    <row r="190" spans="1:7" ht="17.399999999999999" x14ac:dyDescent="0.3">
      <c r="A190" s="8"/>
    </row>
    <row r="191" spans="1:7" ht="40.799999999999997" customHeight="1" x14ac:dyDescent="0.3">
      <c r="A191" s="408" t="s">
        <v>326</v>
      </c>
      <c r="B191" s="408"/>
      <c r="C191" s="408"/>
      <c r="D191" s="408"/>
      <c r="E191" s="408"/>
      <c r="F191" s="408"/>
      <c r="G191" s="408"/>
    </row>
    <row r="192" spans="1:7" ht="18" x14ac:dyDescent="0.35">
      <c r="A192" s="9" t="s">
        <v>145</v>
      </c>
      <c r="B192" s="10">
        <v>119</v>
      </c>
    </row>
    <row r="193" spans="1:7" ht="15" x14ac:dyDescent="0.3">
      <c r="A193" s="11"/>
    </row>
    <row r="194" spans="1:7" ht="37.799999999999997" customHeight="1" x14ac:dyDescent="0.3">
      <c r="A194" s="278" t="s">
        <v>84</v>
      </c>
      <c r="B194" s="395" t="s">
        <v>104</v>
      </c>
      <c r="C194" s="395"/>
      <c r="D194" s="395" t="s">
        <v>105</v>
      </c>
      <c r="E194" s="395"/>
      <c r="F194" s="395" t="s">
        <v>106</v>
      </c>
      <c r="G194" s="395"/>
    </row>
    <row r="195" spans="1:7" ht="18" x14ac:dyDescent="0.3">
      <c r="A195" s="278">
        <v>1</v>
      </c>
      <c r="B195" s="396">
        <v>2</v>
      </c>
      <c r="C195" s="397"/>
      <c r="D195" s="396">
        <v>3</v>
      </c>
      <c r="E195" s="397"/>
      <c r="F195" s="396">
        <v>4</v>
      </c>
      <c r="G195" s="397"/>
    </row>
    <row r="196" spans="1:7" ht="18" x14ac:dyDescent="0.3">
      <c r="A196" s="13"/>
      <c r="B196" s="395"/>
      <c r="C196" s="395"/>
      <c r="D196" s="395"/>
      <c r="E196" s="395"/>
      <c r="F196" s="398"/>
      <c r="G196" s="398"/>
    </row>
    <row r="197" spans="1:7" ht="18" x14ac:dyDescent="0.3">
      <c r="A197" s="13" t="s">
        <v>154</v>
      </c>
      <c r="B197" s="395"/>
      <c r="C197" s="395"/>
      <c r="D197" s="395"/>
      <c r="E197" s="395"/>
      <c r="F197" s="398"/>
      <c r="G197" s="398"/>
    </row>
    <row r="198" spans="1:7" ht="15.6" x14ac:dyDescent="0.3">
      <c r="A198" s="18"/>
    </row>
    <row r="199" spans="1:7" ht="15.6" x14ac:dyDescent="0.3">
      <c r="A199" s="18"/>
    </row>
    <row r="200" spans="1:7" ht="18" x14ac:dyDescent="0.35">
      <c r="A200" s="9" t="s">
        <v>145</v>
      </c>
      <c r="B200" s="10">
        <v>321</v>
      </c>
    </row>
    <row r="201" spans="1:7" ht="15" x14ac:dyDescent="0.3">
      <c r="A201" s="11"/>
    </row>
    <row r="202" spans="1:7" ht="72.599999999999994" customHeight="1" x14ac:dyDescent="0.3">
      <c r="A202" s="110" t="s">
        <v>84</v>
      </c>
      <c r="B202" s="395" t="s">
        <v>104</v>
      </c>
      <c r="C202" s="395"/>
      <c r="D202" s="395" t="s">
        <v>105</v>
      </c>
      <c r="E202" s="395"/>
      <c r="F202" s="395" t="s">
        <v>106</v>
      </c>
      <c r="G202" s="395"/>
    </row>
    <row r="203" spans="1:7" ht="18" x14ac:dyDescent="0.3">
      <c r="A203" s="110">
        <v>1</v>
      </c>
      <c r="B203" s="396">
        <v>2</v>
      </c>
      <c r="C203" s="397"/>
      <c r="D203" s="396">
        <v>3</v>
      </c>
      <c r="E203" s="397"/>
      <c r="F203" s="396">
        <v>4</v>
      </c>
      <c r="G203" s="397"/>
    </row>
    <row r="204" spans="1:7" ht="18" x14ac:dyDescent="0.3">
      <c r="A204" s="13"/>
      <c r="B204" s="395"/>
      <c r="C204" s="395"/>
      <c r="D204" s="395"/>
      <c r="E204" s="395"/>
      <c r="F204" s="398">
        <f>'гос.зад на 2024 год '!D65</f>
        <v>0</v>
      </c>
      <c r="G204" s="398"/>
    </row>
    <row r="205" spans="1:7" ht="18" x14ac:dyDescent="0.3">
      <c r="A205" s="13" t="s">
        <v>154</v>
      </c>
      <c r="B205" s="395"/>
      <c r="C205" s="395"/>
      <c r="D205" s="395"/>
      <c r="E205" s="395"/>
      <c r="F205" s="398"/>
      <c r="G205" s="398"/>
    </row>
    <row r="206" spans="1:7" ht="17.399999999999999" x14ac:dyDescent="0.3">
      <c r="A206" s="8"/>
    </row>
    <row r="207" spans="1:7" ht="18" x14ac:dyDescent="0.35">
      <c r="A207" s="9" t="s">
        <v>145</v>
      </c>
      <c r="B207" s="10">
        <v>323</v>
      </c>
    </row>
    <row r="208" spans="1:7" ht="15" x14ac:dyDescent="0.3">
      <c r="A208" s="11"/>
    </row>
    <row r="209" spans="1:7" ht="18" customHeight="1" x14ac:dyDescent="0.3">
      <c r="A209" s="278" t="s">
        <v>84</v>
      </c>
      <c r="B209" s="395" t="s">
        <v>104</v>
      </c>
      <c r="C209" s="395"/>
      <c r="D209" s="395" t="s">
        <v>105</v>
      </c>
      <c r="E209" s="395"/>
      <c r="F209" s="395" t="s">
        <v>106</v>
      </c>
      <c r="G209" s="395"/>
    </row>
    <row r="210" spans="1:7" ht="18" x14ac:dyDescent="0.3">
      <c r="A210" s="278">
        <v>1</v>
      </c>
      <c r="B210" s="396">
        <v>2</v>
      </c>
      <c r="C210" s="397"/>
      <c r="D210" s="396">
        <v>3</v>
      </c>
      <c r="E210" s="397"/>
      <c r="F210" s="396">
        <v>4</v>
      </c>
      <c r="G210" s="397"/>
    </row>
    <row r="211" spans="1:7" ht="18" x14ac:dyDescent="0.3">
      <c r="A211" s="13"/>
      <c r="B211" s="395"/>
      <c r="C211" s="395"/>
      <c r="D211" s="395"/>
      <c r="E211" s="395"/>
      <c r="F211" s="398"/>
      <c r="G211" s="398"/>
    </row>
    <row r="212" spans="1:7" ht="18" x14ac:dyDescent="0.3">
      <c r="A212" s="13" t="s">
        <v>154</v>
      </c>
      <c r="B212" s="395"/>
      <c r="C212" s="395"/>
      <c r="D212" s="395"/>
      <c r="E212" s="395"/>
      <c r="F212" s="398"/>
      <c r="G212" s="398"/>
    </row>
    <row r="213" spans="1:7" ht="17.399999999999999" x14ac:dyDescent="0.3">
      <c r="A213" s="8"/>
    </row>
    <row r="214" spans="1:7" ht="34.799999999999997" customHeight="1" x14ac:dyDescent="0.3">
      <c r="A214" s="409" t="s">
        <v>221</v>
      </c>
      <c r="B214" s="409"/>
      <c r="C214" s="409"/>
      <c r="D214" s="409"/>
      <c r="E214" s="409"/>
      <c r="F214" s="409"/>
      <c r="G214" s="409"/>
    </row>
    <row r="215" spans="1:7" ht="18" x14ac:dyDescent="0.35">
      <c r="A215" s="9" t="s">
        <v>143</v>
      </c>
      <c r="B215" s="10">
        <v>851</v>
      </c>
    </row>
    <row r="216" spans="1:7" ht="15" x14ac:dyDescent="0.3">
      <c r="A216" s="11"/>
    </row>
    <row r="217" spans="1:7" ht="126.6" customHeight="1" x14ac:dyDescent="0.3">
      <c r="A217" s="110" t="s">
        <v>84</v>
      </c>
      <c r="B217" s="395" t="s">
        <v>107</v>
      </c>
      <c r="C217" s="395"/>
      <c r="D217" s="395" t="s">
        <v>108</v>
      </c>
      <c r="E217" s="395"/>
      <c r="F217" s="395" t="s">
        <v>109</v>
      </c>
      <c r="G217" s="395"/>
    </row>
    <row r="218" spans="1:7" ht="18" x14ac:dyDescent="0.3">
      <c r="A218" s="110">
        <v>1</v>
      </c>
      <c r="B218" s="396">
        <v>2</v>
      </c>
      <c r="C218" s="397"/>
      <c r="D218" s="416">
        <v>3</v>
      </c>
      <c r="E218" s="417"/>
      <c r="F218" s="416">
        <v>4</v>
      </c>
      <c r="G218" s="417"/>
    </row>
    <row r="219" spans="1:7" ht="36" x14ac:dyDescent="0.3">
      <c r="A219" s="13" t="s">
        <v>110</v>
      </c>
      <c r="B219" s="416"/>
      <c r="C219" s="417"/>
      <c r="D219" s="416"/>
      <c r="E219" s="417"/>
      <c r="F219" s="418">
        <f>'гос.зад на 2024 год '!D75</f>
        <v>32684.63</v>
      </c>
      <c r="G219" s="419"/>
    </row>
    <row r="220" spans="1:7" ht="36" x14ac:dyDescent="0.3">
      <c r="A220" s="13" t="s">
        <v>111</v>
      </c>
      <c r="B220" s="416"/>
      <c r="C220" s="417"/>
      <c r="D220" s="416"/>
      <c r="E220" s="417"/>
      <c r="F220" s="420"/>
      <c r="G220" s="421"/>
    </row>
    <row r="221" spans="1:7" ht="18" x14ac:dyDescent="0.3">
      <c r="A221" s="15"/>
      <c r="B221" s="16"/>
      <c r="C221" s="19"/>
      <c r="D221" s="20"/>
      <c r="E221" s="21"/>
      <c r="F221" s="21"/>
      <c r="G221" s="21"/>
    </row>
    <row r="222" spans="1:7" ht="18" x14ac:dyDescent="0.3">
      <c r="A222" s="9" t="s">
        <v>112</v>
      </c>
    </row>
    <row r="223" spans="1:7" ht="15" x14ac:dyDescent="0.3">
      <c r="A223" s="11"/>
    </row>
    <row r="224" spans="1:7" ht="36.6" customHeight="1" x14ac:dyDescent="0.3">
      <c r="A224" s="110" t="s">
        <v>84</v>
      </c>
      <c r="B224" s="395" t="s">
        <v>107</v>
      </c>
      <c r="C224" s="395"/>
      <c r="D224" s="395" t="s">
        <v>108</v>
      </c>
      <c r="E224" s="395"/>
      <c r="F224" s="395" t="s">
        <v>113</v>
      </c>
      <c r="G224" s="395"/>
    </row>
    <row r="225" spans="1:7" ht="18" x14ac:dyDescent="0.35">
      <c r="A225" s="110">
        <v>1</v>
      </c>
      <c r="B225" s="396">
        <v>2</v>
      </c>
      <c r="C225" s="397"/>
      <c r="D225" s="396">
        <v>3</v>
      </c>
      <c r="E225" s="397"/>
      <c r="F225" s="410">
        <v>4</v>
      </c>
      <c r="G225" s="411"/>
    </row>
    <row r="226" spans="1:7" ht="39" customHeight="1" x14ac:dyDescent="0.3">
      <c r="A226" s="13" t="s">
        <v>309</v>
      </c>
      <c r="B226" s="396" t="s">
        <v>115</v>
      </c>
      <c r="C226" s="397"/>
      <c r="D226" s="396" t="s">
        <v>115</v>
      </c>
      <c r="E226" s="397"/>
      <c r="F226" s="412">
        <f>'гос.зад на 2024 год '!D76</f>
        <v>0</v>
      </c>
      <c r="G226" s="422"/>
    </row>
    <row r="227" spans="1:7" ht="18" x14ac:dyDescent="0.3">
      <c r="A227" s="13" t="s">
        <v>116</v>
      </c>
      <c r="B227" s="416"/>
      <c r="C227" s="417"/>
      <c r="D227" s="416"/>
      <c r="E227" s="417"/>
      <c r="F227" s="416"/>
      <c r="G227" s="417"/>
    </row>
    <row r="228" spans="1:7" ht="18" x14ac:dyDescent="0.3">
      <c r="A228" s="9"/>
    </row>
    <row r="229" spans="1:7" ht="18" x14ac:dyDescent="0.3">
      <c r="A229" s="9" t="s">
        <v>117</v>
      </c>
    </row>
    <row r="230" spans="1:7" ht="15" x14ac:dyDescent="0.3">
      <c r="A230" s="11"/>
    </row>
    <row r="231" spans="1:7" ht="72.599999999999994" customHeight="1" x14ac:dyDescent="0.3">
      <c r="A231" s="110" t="s">
        <v>84</v>
      </c>
      <c r="B231" s="395" t="s">
        <v>107</v>
      </c>
      <c r="C231" s="395"/>
      <c r="D231" s="395" t="s">
        <v>108</v>
      </c>
      <c r="E231" s="395"/>
      <c r="F231" s="395" t="s">
        <v>113</v>
      </c>
      <c r="G231" s="395"/>
    </row>
    <row r="232" spans="1:7" ht="18" x14ac:dyDescent="0.35">
      <c r="A232" s="110">
        <v>1</v>
      </c>
      <c r="B232" s="396">
        <v>2</v>
      </c>
      <c r="C232" s="397"/>
      <c r="D232" s="396">
        <v>3</v>
      </c>
      <c r="E232" s="397"/>
      <c r="F232" s="410">
        <v>4</v>
      </c>
      <c r="G232" s="411"/>
    </row>
    <row r="233" spans="1:7" ht="54" customHeight="1" x14ac:dyDescent="0.3">
      <c r="A233" s="13" t="s">
        <v>153</v>
      </c>
      <c r="B233" s="396" t="s">
        <v>115</v>
      </c>
      <c r="C233" s="397"/>
      <c r="D233" s="396" t="s">
        <v>115</v>
      </c>
      <c r="E233" s="397"/>
      <c r="F233" s="412">
        <f>'гос.зад на 2024 год '!D77</f>
        <v>3150</v>
      </c>
      <c r="G233" s="413"/>
    </row>
    <row r="234" spans="1:7" ht="15" customHeight="1" x14ac:dyDescent="0.3">
      <c r="A234" s="13" t="s">
        <v>116</v>
      </c>
      <c r="B234" s="416"/>
      <c r="C234" s="417"/>
      <c r="D234" s="416"/>
      <c r="E234" s="417"/>
      <c r="F234" s="423"/>
      <c r="G234" s="424"/>
    </row>
    <row r="235" spans="1:7" ht="17.399999999999999" x14ac:dyDescent="0.3">
      <c r="A235" s="8"/>
    </row>
    <row r="236" spans="1:7" ht="45" customHeight="1" x14ac:dyDescent="0.3">
      <c r="A236" s="409" t="s">
        <v>204</v>
      </c>
      <c r="B236" s="409"/>
      <c r="C236" s="409"/>
      <c r="D236" s="409"/>
      <c r="E236" s="409"/>
      <c r="F236" s="409"/>
      <c r="G236" s="409"/>
    </row>
    <row r="237" spans="1:7" ht="15.6" x14ac:dyDescent="0.3">
      <c r="A237" s="18"/>
    </row>
    <row r="238" spans="1:7" ht="18" x14ac:dyDescent="0.35">
      <c r="A238" s="9" t="s">
        <v>143</v>
      </c>
      <c r="B238" s="52" t="s">
        <v>205</v>
      </c>
      <c r="C238" s="51"/>
    </row>
    <row r="239" spans="1:7" ht="15" x14ac:dyDescent="0.3">
      <c r="A239" s="11"/>
    </row>
    <row r="240" spans="1:7" ht="67.95" customHeight="1" x14ac:dyDescent="0.3">
      <c r="A240" s="110" t="s">
        <v>84</v>
      </c>
      <c r="B240" s="395" t="s">
        <v>104</v>
      </c>
      <c r="C240" s="395"/>
      <c r="D240" s="395" t="s">
        <v>105</v>
      </c>
      <c r="E240" s="395"/>
      <c r="F240" s="395" t="s">
        <v>106</v>
      </c>
      <c r="G240" s="395"/>
    </row>
    <row r="241" spans="1:7" ht="18" x14ac:dyDescent="0.3">
      <c r="A241" s="110">
        <v>1</v>
      </c>
      <c r="B241" s="395">
        <v>2</v>
      </c>
      <c r="C241" s="395"/>
      <c r="D241" s="395">
        <v>3</v>
      </c>
      <c r="E241" s="395"/>
      <c r="F241" s="395">
        <v>4</v>
      </c>
      <c r="G241" s="395"/>
    </row>
    <row r="242" spans="1:7" ht="18" x14ac:dyDescent="0.3">
      <c r="A242" s="13"/>
      <c r="B242" s="425"/>
      <c r="C242" s="425"/>
      <c r="D242" s="425"/>
      <c r="E242" s="425"/>
      <c r="F242" s="426">
        <f>'гос.зад на 2024 год '!D83</f>
        <v>0</v>
      </c>
      <c r="G242" s="426"/>
    </row>
    <row r="243" spans="1:7" ht="18" x14ac:dyDescent="0.3">
      <c r="A243" s="13"/>
      <c r="B243" s="425"/>
      <c r="C243" s="425"/>
      <c r="D243" s="425"/>
      <c r="E243" s="425"/>
      <c r="F243" s="426"/>
      <c r="G243" s="426"/>
    </row>
    <row r="244" spans="1:7" ht="18" customHeight="1" x14ac:dyDescent="0.3">
      <c r="A244" s="8"/>
    </row>
    <row r="245" spans="1:7" ht="18" customHeight="1" x14ac:dyDescent="0.35">
      <c r="A245" s="9" t="s">
        <v>143</v>
      </c>
      <c r="B245" s="52" t="s">
        <v>206</v>
      </c>
      <c r="C245" s="51"/>
    </row>
    <row r="246" spans="1:7" ht="18" customHeight="1" x14ac:dyDescent="0.3">
      <c r="A246" s="11"/>
    </row>
    <row r="247" spans="1:7" ht="44.55" customHeight="1" x14ac:dyDescent="0.3">
      <c r="A247" s="110" t="s">
        <v>84</v>
      </c>
      <c r="B247" s="395" t="s">
        <v>104</v>
      </c>
      <c r="C247" s="395"/>
      <c r="D247" s="395" t="s">
        <v>105</v>
      </c>
      <c r="E247" s="395"/>
      <c r="F247" s="395" t="s">
        <v>106</v>
      </c>
      <c r="G247" s="395"/>
    </row>
    <row r="248" spans="1:7" ht="18" customHeight="1" x14ac:dyDescent="0.3">
      <c r="A248" s="110">
        <v>1</v>
      </c>
      <c r="B248" s="395">
        <v>2</v>
      </c>
      <c r="C248" s="395"/>
      <c r="D248" s="395">
        <v>3</v>
      </c>
      <c r="E248" s="395"/>
      <c r="F248" s="395">
        <v>4</v>
      </c>
      <c r="G248" s="395"/>
    </row>
    <row r="249" spans="1:7" ht="18" customHeight="1" x14ac:dyDescent="0.3">
      <c r="A249" s="13"/>
      <c r="B249" s="425"/>
      <c r="C249" s="425"/>
      <c r="D249" s="425"/>
      <c r="E249" s="425"/>
      <c r="F249" s="426">
        <f>'гос.зад на 2024 год '!D84</f>
        <v>0</v>
      </c>
      <c r="G249" s="426"/>
    </row>
    <row r="250" spans="1:7" ht="18" customHeight="1" x14ac:dyDescent="0.3">
      <c r="A250" s="13"/>
      <c r="B250" s="425"/>
      <c r="C250" s="425"/>
      <c r="D250" s="425"/>
      <c r="E250" s="425"/>
      <c r="F250" s="426"/>
      <c r="G250" s="426"/>
    </row>
    <row r="251" spans="1:7" ht="18" customHeight="1" x14ac:dyDescent="0.3">
      <c r="A251" s="8"/>
    </row>
    <row r="252" spans="1:7" ht="18" customHeight="1" x14ac:dyDescent="0.35">
      <c r="A252" s="9" t="s">
        <v>143</v>
      </c>
      <c r="B252" s="52" t="s">
        <v>207</v>
      </c>
      <c r="C252" s="51"/>
    </row>
    <row r="253" spans="1:7" ht="18" customHeight="1" x14ac:dyDescent="0.3">
      <c r="A253" s="11"/>
    </row>
    <row r="254" spans="1:7" ht="37.200000000000003" customHeight="1" x14ac:dyDescent="0.3">
      <c r="A254" s="110" t="s">
        <v>84</v>
      </c>
      <c r="B254" s="395" t="s">
        <v>104</v>
      </c>
      <c r="C254" s="395"/>
      <c r="D254" s="395" t="s">
        <v>105</v>
      </c>
      <c r="E254" s="395"/>
      <c r="F254" s="395" t="s">
        <v>106</v>
      </c>
      <c r="G254" s="395"/>
    </row>
    <row r="255" spans="1:7" ht="18" customHeight="1" x14ac:dyDescent="0.3">
      <c r="A255" s="110">
        <v>1</v>
      </c>
      <c r="B255" s="395">
        <v>2</v>
      </c>
      <c r="C255" s="395"/>
      <c r="D255" s="395">
        <v>3</v>
      </c>
      <c r="E255" s="395"/>
      <c r="F255" s="395">
        <v>4</v>
      </c>
      <c r="G255" s="395"/>
    </row>
    <row r="256" spans="1:7" ht="18" customHeight="1" x14ac:dyDescent="0.3">
      <c r="A256" s="13"/>
      <c r="B256" s="425"/>
      <c r="C256" s="425"/>
      <c r="D256" s="425"/>
      <c r="E256" s="425"/>
      <c r="F256" s="426">
        <f>'гос.зад на 2024 год '!D85</f>
        <v>0</v>
      </c>
      <c r="G256" s="426"/>
    </row>
    <row r="257" spans="1:7" ht="18" customHeight="1" x14ac:dyDescent="0.3">
      <c r="A257" s="13"/>
      <c r="B257" s="425"/>
      <c r="C257" s="425"/>
      <c r="D257" s="425"/>
      <c r="E257" s="425"/>
      <c r="F257" s="426"/>
      <c r="G257" s="426"/>
    </row>
    <row r="258" spans="1:7" ht="18" customHeight="1" x14ac:dyDescent="0.3">
      <c r="A258" s="15"/>
      <c r="B258" s="16"/>
      <c r="C258" s="16"/>
      <c r="D258" s="16"/>
      <c r="E258" s="16"/>
      <c r="F258" s="16"/>
      <c r="G258" s="16"/>
    </row>
    <row r="259" spans="1:7" ht="43.2" customHeight="1" x14ac:dyDescent="0.3">
      <c r="A259" s="409" t="s">
        <v>208</v>
      </c>
      <c r="B259" s="409"/>
      <c r="C259" s="409"/>
      <c r="D259" s="409"/>
      <c r="E259" s="409"/>
      <c r="F259" s="409"/>
      <c r="G259" s="409"/>
    </row>
    <row r="260" spans="1:7" ht="18" customHeight="1" x14ac:dyDescent="0.35">
      <c r="A260" s="9" t="s">
        <v>143</v>
      </c>
      <c r="B260" s="10">
        <v>853</v>
      </c>
    </row>
    <row r="261" spans="1:7" ht="18" customHeight="1" x14ac:dyDescent="0.3">
      <c r="A261" s="11"/>
    </row>
    <row r="262" spans="1:7" ht="54.6" customHeight="1" x14ac:dyDescent="0.3">
      <c r="A262" s="110" t="s">
        <v>84</v>
      </c>
      <c r="B262" s="395" t="s">
        <v>107</v>
      </c>
      <c r="C262" s="395"/>
      <c r="D262" s="395" t="s">
        <v>108</v>
      </c>
      <c r="E262" s="395"/>
      <c r="F262" s="395" t="s">
        <v>109</v>
      </c>
      <c r="G262" s="395"/>
    </row>
    <row r="263" spans="1:7" ht="18" customHeight="1" x14ac:dyDescent="0.3">
      <c r="A263" s="110">
        <v>1</v>
      </c>
      <c r="B263" s="395">
        <v>2</v>
      </c>
      <c r="C263" s="395"/>
      <c r="D263" s="395">
        <v>3</v>
      </c>
      <c r="E263" s="395"/>
      <c r="F263" s="395">
        <v>4</v>
      </c>
      <c r="G263" s="395"/>
    </row>
    <row r="264" spans="1:7" ht="18" customHeight="1" x14ac:dyDescent="0.3">
      <c r="A264" s="110"/>
      <c r="B264" s="396"/>
      <c r="C264" s="397"/>
      <c r="D264" s="396"/>
      <c r="E264" s="397"/>
      <c r="F264" s="396"/>
      <c r="G264" s="397"/>
    </row>
    <row r="265" spans="1:7" ht="18" customHeight="1" x14ac:dyDescent="0.3">
      <c r="A265" s="110" t="s">
        <v>240</v>
      </c>
      <c r="B265" s="396"/>
      <c r="C265" s="397"/>
      <c r="D265" s="396"/>
      <c r="E265" s="397"/>
      <c r="F265" s="399">
        <f>'гос.зад на 2024 год '!D78</f>
        <v>0</v>
      </c>
      <c r="G265" s="397"/>
    </row>
    <row r="266" spans="1:7" ht="18" customHeight="1" x14ac:dyDescent="0.3">
      <c r="A266" s="110"/>
      <c r="B266" s="396"/>
      <c r="C266" s="397"/>
      <c r="D266" s="396"/>
      <c r="E266" s="397"/>
      <c r="F266" s="396"/>
      <c r="G266" s="397"/>
    </row>
    <row r="267" spans="1:7" ht="18" customHeight="1" x14ac:dyDescent="0.3">
      <c r="A267" s="110" t="s">
        <v>241</v>
      </c>
      <c r="B267" s="396"/>
      <c r="C267" s="397"/>
      <c r="D267" s="396"/>
      <c r="E267" s="397"/>
      <c r="F267" s="399">
        <f>'гос.зад на 2024 год '!D79</f>
        <v>0</v>
      </c>
      <c r="G267" s="397"/>
    </row>
    <row r="268" spans="1:7" ht="18" customHeight="1" x14ac:dyDescent="0.3">
      <c r="A268" s="110"/>
      <c r="B268" s="396"/>
      <c r="C268" s="397"/>
      <c r="D268" s="396"/>
      <c r="E268" s="397"/>
      <c r="F268" s="396"/>
      <c r="G268" s="397"/>
    </row>
    <row r="269" spans="1:7" ht="18" customHeight="1" x14ac:dyDescent="0.3">
      <c r="A269" s="110" t="s">
        <v>242</v>
      </c>
      <c r="B269" s="396"/>
      <c r="C269" s="397"/>
      <c r="D269" s="396"/>
      <c r="E269" s="397"/>
      <c r="F269" s="399">
        <f>'гос.зад на 2024 год '!D80</f>
        <v>0</v>
      </c>
      <c r="G269" s="397"/>
    </row>
    <row r="270" spans="1:7" ht="18" customHeight="1" x14ac:dyDescent="0.3">
      <c r="A270" s="110"/>
      <c r="B270" s="396"/>
      <c r="C270" s="397"/>
      <c r="D270" s="396"/>
      <c r="E270" s="397"/>
      <c r="F270" s="396"/>
      <c r="G270" s="397"/>
    </row>
    <row r="271" spans="1:7" ht="18" customHeight="1" x14ac:dyDescent="0.3">
      <c r="A271" s="110" t="s">
        <v>243</v>
      </c>
      <c r="B271" s="396"/>
      <c r="C271" s="397"/>
      <c r="D271" s="396"/>
      <c r="E271" s="397"/>
      <c r="F271" s="399">
        <f>'гос.зад на 2024 год '!D87</f>
        <v>0</v>
      </c>
      <c r="G271" s="397"/>
    </row>
    <row r="272" spans="1:7" ht="18" customHeight="1" x14ac:dyDescent="0.3">
      <c r="A272" s="110"/>
      <c r="B272" s="396"/>
      <c r="C272" s="397"/>
      <c r="D272" s="396"/>
      <c r="E272" s="397"/>
      <c r="F272" s="396"/>
      <c r="G272" s="397"/>
    </row>
    <row r="273" spans="1:7" ht="18" customHeight="1" x14ac:dyDescent="0.3">
      <c r="A273" s="110" t="s">
        <v>244</v>
      </c>
      <c r="B273" s="396"/>
      <c r="C273" s="397"/>
      <c r="D273" s="396"/>
      <c r="E273" s="397"/>
      <c r="F273" s="399">
        <f>'гос.зад на 2024 год '!D92</f>
        <v>0</v>
      </c>
      <c r="G273" s="397"/>
    </row>
    <row r="274" spans="1:7" ht="18" customHeight="1" x14ac:dyDescent="0.3">
      <c r="A274" s="13"/>
      <c r="B274" s="425"/>
      <c r="C274" s="425"/>
      <c r="D274" s="425"/>
      <c r="E274" s="425"/>
      <c r="F274" s="426"/>
      <c r="G274" s="426"/>
    </row>
    <row r="275" spans="1:7" ht="18" customHeight="1" x14ac:dyDescent="0.3">
      <c r="A275" s="15"/>
      <c r="B275" s="16"/>
      <c r="C275" s="16"/>
      <c r="D275" s="16"/>
      <c r="E275" s="16"/>
      <c r="F275" s="16"/>
      <c r="G275" s="16"/>
    </row>
    <row r="276" spans="1:7" ht="28.95" customHeight="1" x14ac:dyDescent="0.3">
      <c r="A276" s="409" t="s">
        <v>209</v>
      </c>
      <c r="B276" s="409"/>
      <c r="C276" s="409"/>
      <c r="D276" s="409"/>
      <c r="E276" s="409"/>
      <c r="F276" s="409"/>
      <c r="G276" s="409"/>
    </row>
    <row r="277" spans="1:7" ht="41.4" customHeight="1" x14ac:dyDescent="0.3">
      <c r="A277" s="427" t="s">
        <v>210</v>
      </c>
      <c r="B277" s="427"/>
      <c r="C277" s="427"/>
      <c r="D277" s="427"/>
      <c r="E277" s="427"/>
      <c r="F277" s="427"/>
      <c r="G277" s="427"/>
    </row>
    <row r="278" spans="1:7" ht="17.399999999999999" x14ac:dyDescent="0.3">
      <c r="A278" s="117"/>
      <c r="B278" s="117"/>
      <c r="C278" s="117"/>
      <c r="D278" s="117"/>
      <c r="E278" s="117"/>
      <c r="F278" s="117"/>
      <c r="G278" s="117"/>
    </row>
    <row r="279" spans="1:7" ht="18" x14ac:dyDescent="0.3">
      <c r="A279" s="9" t="s">
        <v>143</v>
      </c>
      <c r="B279" s="19">
        <v>244</v>
      </c>
      <c r="C279" s="117"/>
      <c r="D279" s="117"/>
      <c r="E279" s="117"/>
      <c r="F279" s="117"/>
      <c r="G279" s="117"/>
    </row>
    <row r="280" spans="1:7" ht="17.399999999999999" x14ac:dyDescent="0.3">
      <c r="A280" s="22"/>
      <c r="B280" s="22"/>
      <c r="C280" s="22"/>
      <c r="D280" s="22"/>
      <c r="E280" s="22"/>
      <c r="F280" s="22"/>
      <c r="G280" s="22"/>
    </row>
    <row r="281" spans="1:7" ht="51.6" customHeight="1" x14ac:dyDescent="0.3">
      <c r="A281" s="110" t="s">
        <v>84</v>
      </c>
      <c r="B281" s="395" t="s">
        <v>158</v>
      </c>
      <c r="C281" s="395"/>
      <c r="D281" s="395" t="s">
        <v>120</v>
      </c>
      <c r="E281" s="395"/>
      <c r="F281" s="395" t="s">
        <v>159</v>
      </c>
      <c r="G281" s="395"/>
    </row>
    <row r="282" spans="1:7" ht="28.95" customHeight="1" x14ac:dyDescent="0.3">
      <c r="A282" s="110">
        <v>1</v>
      </c>
      <c r="B282" s="396">
        <v>2</v>
      </c>
      <c r="C282" s="397"/>
      <c r="D282" s="396">
        <v>3</v>
      </c>
      <c r="E282" s="397"/>
      <c r="F282" s="416">
        <v>4</v>
      </c>
      <c r="G282" s="417"/>
    </row>
    <row r="283" spans="1:7" ht="28.95" customHeight="1" x14ac:dyDescent="0.3">
      <c r="A283" s="13" t="s">
        <v>157</v>
      </c>
      <c r="B283" s="416"/>
      <c r="C283" s="417"/>
      <c r="D283" s="416"/>
      <c r="E283" s="417"/>
      <c r="F283" s="423">
        <f>'гос.зад на 2024 год '!D31</f>
        <v>0</v>
      </c>
      <c r="G283" s="424"/>
    </row>
    <row r="284" spans="1:7" ht="28.95" customHeight="1" x14ac:dyDescent="0.3">
      <c r="A284" s="13" t="s">
        <v>118</v>
      </c>
      <c r="B284" s="416"/>
      <c r="C284" s="417"/>
      <c r="D284" s="416"/>
      <c r="E284" s="417"/>
      <c r="F284" s="423"/>
      <c r="G284" s="424"/>
    </row>
    <row r="285" spans="1:7" ht="17.399999999999999" x14ac:dyDescent="0.3">
      <c r="A285" s="114"/>
      <c r="B285" s="114"/>
      <c r="C285" s="114"/>
      <c r="D285" s="114"/>
      <c r="E285" s="114"/>
      <c r="F285" s="114"/>
      <c r="G285" s="114"/>
    </row>
    <row r="286" spans="1:7" ht="24.6" customHeight="1" x14ac:dyDescent="0.3">
      <c r="A286" s="408" t="s">
        <v>211</v>
      </c>
      <c r="B286" s="408"/>
      <c r="C286" s="408"/>
      <c r="D286" s="408"/>
      <c r="E286" s="408"/>
      <c r="F286" s="408"/>
      <c r="G286" s="408"/>
    </row>
    <row r="287" spans="1:7" ht="18" x14ac:dyDescent="0.3">
      <c r="A287" s="9"/>
    </row>
    <row r="288" spans="1:7" ht="18" x14ac:dyDescent="0.35">
      <c r="A288" s="9" t="s">
        <v>143</v>
      </c>
      <c r="B288" s="10">
        <v>244</v>
      </c>
    </row>
    <row r="289" spans="1:7" ht="17.399999999999999" x14ac:dyDescent="0.3">
      <c r="A289" s="8"/>
    </row>
    <row r="290" spans="1:7" ht="72.599999999999994" customHeight="1" x14ac:dyDescent="0.3">
      <c r="A290" s="110" t="s">
        <v>84</v>
      </c>
      <c r="B290" s="395" t="s">
        <v>119</v>
      </c>
      <c r="C290" s="395"/>
      <c r="D290" s="395" t="s">
        <v>120</v>
      </c>
      <c r="E290" s="395"/>
      <c r="F290" s="395" t="s">
        <v>183</v>
      </c>
      <c r="G290" s="395"/>
    </row>
    <row r="291" spans="1:7" ht="18" x14ac:dyDescent="0.3">
      <c r="A291" s="110">
        <v>1</v>
      </c>
      <c r="B291" s="396">
        <v>2</v>
      </c>
      <c r="C291" s="397"/>
      <c r="D291" s="396">
        <v>3</v>
      </c>
      <c r="E291" s="397"/>
      <c r="F291" s="416">
        <v>4</v>
      </c>
      <c r="G291" s="417"/>
    </row>
    <row r="292" spans="1:7" ht="18" x14ac:dyDescent="0.3">
      <c r="A292" s="13" t="s">
        <v>121</v>
      </c>
      <c r="B292" s="416"/>
      <c r="C292" s="417"/>
      <c r="D292" s="416"/>
      <c r="E292" s="417"/>
      <c r="F292" s="423">
        <f>'гос.зад на 2024 год '!D34</f>
        <v>52875.37</v>
      </c>
      <c r="G292" s="424"/>
    </row>
    <row r="293" spans="1:7" ht="18" x14ac:dyDescent="0.3">
      <c r="A293" s="13" t="s">
        <v>122</v>
      </c>
      <c r="B293" s="416"/>
      <c r="C293" s="417"/>
      <c r="D293" s="416"/>
      <c r="E293" s="417"/>
      <c r="F293" s="423"/>
      <c r="G293" s="424"/>
    </row>
    <row r="294" spans="1:7" ht="18" x14ac:dyDescent="0.3">
      <c r="A294" s="13" t="s">
        <v>118</v>
      </c>
      <c r="B294" s="416"/>
      <c r="C294" s="417"/>
      <c r="D294" s="416"/>
      <c r="E294" s="417"/>
      <c r="F294" s="423"/>
      <c r="G294" s="424"/>
    </row>
    <row r="295" spans="1:7" ht="15" x14ac:dyDescent="0.3">
      <c r="A295" s="23"/>
    </row>
    <row r="296" spans="1:7" ht="17.399999999999999" x14ac:dyDescent="0.3">
      <c r="A296" s="408" t="s">
        <v>212</v>
      </c>
      <c r="B296" s="408"/>
      <c r="C296" s="408"/>
      <c r="D296" s="408"/>
      <c r="E296" s="408"/>
      <c r="F296" s="408"/>
      <c r="G296" s="408"/>
    </row>
    <row r="297" spans="1:7" ht="18" x14ac:dyDescent="0.3">
      <c r="A297" s="9"/>
    </row>
    <row r="298" spans="1:7" ht="18" x14ac:dyDescent="0.35">
      <c r="A298" s="9" t="s">
        <v>143</v>
      </c>
      <c r="B298" s="10">
        <v>244</v>
      </c>
    </row>
    <row r="299" spans="1:7" ht="17.399999999999999" x14ac:dyDescent="0.3">
      <c r="A299" s="8"/>
    </row>
    <row r="300" spans="1:7" ht="54.6" customHeight="1" x14ac:dyDescent="0.3">
      <c r="A300" s="110" t="s">
        <v>84</v>
      </c>
      <c r="B300" s="395" t="s">
        <v>123</v>
      </c>
      <c r="C300" s="395"/>
      <c r="D300" s="395" t="s">
        <v>91</v>
      </c>
      <c r="E300" s="395"/>
      <c r="F300" s="395" t="s">
        <v>183</v>
      </c>
      <c r="G300" s="395"/>
    </row>
    <row r="301" spans="1:7" ht="18" x14ac:dyDescent="0.3">
      <c r="A301" s="110">
        <v>1</v>
      </c>
      <c r="B301" s="396">
        <v>2</v>
      </c>
      <c r="C301" s="397"/>
      <c r="D301" s="396">
        <v>3</v>
      </c>
      <c r="E301" s="397"/>
      <c r="F301" s="396">
        <v>4</v>
      </c>
      <c r="G301" s="397"/>
    </row>
    <row r="302" spans="1:7" ht="18" x14ac:dyDescent="0.3">
      <c r="A302" s="13"/>
      <c r="B302" s="396"/>
      <c r="C302" s="397"/>
      <c r="D302" s="396"/>
      <c r="E302" s="397"/>
      <c r="F302" s="399">
        <f>'гос.зад на 2024 год '!D37</f>
        <v>0</v>
      </c>
      <c r="G302" s="400"/>
    </row>
    <row r="303" spans="1:7" ht="18" x14ac:dyDescent="0.3">
      <c r="A303" s="13" t="s">
        <v>118</v>
      </c>
      <c r="B303" s="396"/>
      <c r="C303" s="397"/>
      <c r="D303" s="396"/>
      <c r="E303" s="397"/>
      <c r="F303" s="399"/>
      <c r="G303" s="400"/>
    </row>
    <row r="304" spans="1:7" ht="17.399999999999999" x14ac:dyDescent="0.3">
      <c r="A304" s="8"/>
    </row>
    <row r="305" spans="1:7" ht="17.399999999999999" x14ac:dyDescent="0.3">
      <c r="A305" s="408" t="s">
        <v>213</v>
      </c>
      <c r="B305" s="408"/>
      <c r="C305" s="408"/>
      <c r="D305" s="408"/>
      <c r="E305" s="408"/>
      <c r="F305" s="408"/>
      <c r="G305" s="408"/>
    </row>
    <row r="306" spans="1:7" ht="18" x14ac:dyDescent="0.3">
      <c r="A306" s="9"/>
    </row>
    <row r="307" spans="1:7" ht="18" x14ac:dyDescent="0.35">
      <c r="A307" s="9" t="s">
        <v>143</v>
      </c>
      <c r="B307" s="10" t="s">
        <v>303</v>
      </c>
    </row>
    <row r="308" spans="1:7" ht="17.399999999999999" x14ac:dyDescent="0.3">
      <c r="A308" s="8"/>
    </row>
    <row r="309" spans="1:7" ht="54.6" customHeight="1" x14ac:dyDescent="0.3">
      <c r="A309" s="110" t="s">
        <v>84</v>
      </c>
      <c r="B309" s="395" t="s">
        <v>124</v>
      </c>
      <c r="C309" s="395"/>
      <c r="D309" s="395" t="s">
        <v>125</v>
      </c>
      <c r="E309" s="395"/>
      <c r="F309" s="395" t="s">
        <v>92</v>
      </c>
      <c r="G309" s="395"/>
    </row>
    <row r="310" spans="1:7" ht="18" x14ac:dyDescent="0.3">
      <c r="A310" s="110">
        <v>1</v>
      </c>
      <c r="B310" s="396">
        <v>2</v>
      </c>
      <c r="C310" s="397"/>
      <c r="D310" s="396">
        <v>3</v>
      </c>
      <c r="E310" s="397"/>
      <c r="F310" s="396">
        <v>4</v>
      </c>
      <c r="G310" s="397"/>
    </row>
    <row r="311" spans="1:7" ht="54" x14ac:dyDescent="0.3">
      <c r="A311" s="13" t="s">
        <v>18</v>
      </c>
      <c r="B311" s="396"/>
      <c r="C311" s="397"/>
      <c r="D311" s="396"/>
      <c r="E311" s="397"/>
      <c r="F311" s="399">
        <f>'гос.зад на 2024 год '!D40</f>
        <v>372309.69</v>
      </c>
      <c r="G311" s="400"/>
    </row>
    <row r="312" spans="1:7" ht="36" x14ac:dyDescent="0.3">
      <c r="A312" s="13" t="s">
        <v>19</v>
      </c>
      <c r="B312" s="396"/>
      <c r="C312" s="397"/>
      <c r="D312" s="396"/>
      <c r="E312" s="397"/>
      <c r="F312" s="399">
        <f>'гос.зад на 2024 год '!D41</f>
        <v>0</v>
      </c>
      <c r="G312" s="400"/>
    </row>
    <row r="313" spans="1:7" ht="72" x14ac:dyDescent="0.3">
      <c r="A313" s="13" t="s">
        <v>20</v>
      </c>
      <c r="B313" s="396"/>
      <c r="C313" s="397"/>
      <c r="D313" s="396"/>
      <c r="E313" s="397"/>
      <c r="F313" s="399">
        <f>'гос.зад на 2024 год '!D42</f>
        <v>64480.37</v>
      </c>
      <c r="G313" s="400"/>
    </row>
    <row r="314" spans="1:7" ht="72" x14ac:dyDescent="0.3">
      <c r="A314" s="13" t="s">
        <v>21</v>
      </c>
      <c r="B314" s="396"/>
      <c r="C314" s="397"/>
      <c r="D314" s="396"/>
      <c r="E314" s="397"/>
      <c r="F314" s="399">
        <f>'гос.зад на 2024 год '!D43</f>
        <v>5308</v>
      </c>
      <c r="G314" s="400"/>
    </row>
    <row r="315" spans="1:7" ht="54" x14ac:dyDescent="0.3">
      <c r="A315" s="24" t="s">
        <v>22</v>
      </c>
      <c r="B315" s="396"/>
      <c r="C315" s="397"/>
      <c r="D315" s="396"/>
      <c r="E315" s="397"/>
      <c r="F315" s="399">
        <f>'гос.зад на 2024 год '!D44</f>
        <v>32951.51</v>
      </c>
      <c r="G315" s="400"/>
    </row>
    <row r="316" spans="1:7" ht="54" x14ac:dyDescent="0.3">
      <c r="A316" s="24" t="s">
        <v>306</v>
      </c>
      <c r="B316" s="396"/>
      <c r="C316" s="397"/>
      <c r="D316" s="396"/>
      <c r="E316" s="397"/>
      <c r="F316" s="399">
        <f>'гос.зад на 2024 год '!D45</f>
        <v>0</v>
      </c>
      <c r="G316" s="400"/>
    </row>
    <row r="317" spans="1:7" ht="18" x14ac:dyDescent="0.3">
      <c r="A317" s="25"/>
      <c r="B317" s="26"/>
      <c r="C317" s="26"/>
      <c r="D317" s="26"/>
      <c r="E317" s="26"/>
      <c r="F317" s="26"/>
      <c r="G317" s="26"/>
    </row>
    <row r="318" spans="1:7" ht="17.399999999999999" x14ac:dyDescent="0.3">
      <c r="A318" s="428" t="s">
        <v>214</v>
      </c>
      <c r="B318" s="428"/>
      <c r="C318" s="428"/>
      <c r="D318" s="428"/>
      <c r="E318" s="428"/>
      <c r="F318" s="428"/>
      <c r="G318" s="428"/>
    </row>
    <row r="319" spans="1:7" ht="17.399999999999999" x14ac:dyDescent="0.3">
      <c r="A319" s="118"/>
      <c r="B319" s="118"/>
      <c r="C319" s="118"/>
      <c r="D319" s="118"/>
      <c r="E319" s="118"/>
      <c r="F319" s="118"/>
      <c r="G319" s="118"/>
    </row>
    <row r="320" spans="1:7" ht="18" x14ac:dyDescent="0.35">
      <c r="A320" s="9" t="s">
        <v>143</v>
      </c>
      <c r="B320" s="10">
        <v>244</v>
      </c>
    </row>
    <row r="321" spans="1:7" ht="17.399999999999999" x14ac:dyDescent="0.3">
      <c r="A321" s="8"/>
    </row>
    <row r="322" spans="1:7" ht="49.05" customHeight="1" x14ac:dyDescent="0.3">
      <c r="A322" s="110" t="s">
        <v>84</v>
      </c>
      <c r="B322" s="395" t="s">
        <v>126</v>
      </c>
      <c r="C322" s="395"/>
      <c r="D322" s="395" t="s">
        <v>146</v>
      </c>
      <c r="E322" s="395"/>
      <c r="F322" s="395" t="s">
        <v>127</v>
      </c>
      <c r="G322" s="395"/>
    </row>
    <row r="323" spans="1:7" ht="18" x14ac:dyDescent="0.3">
      <c r="A323" s="110">
        <v>1</v>
      </c>
      <c r="B323" s="396">
        <v>2</v>
      </c>
      <c r="C323" s="397"/>
      <c r="D323" s="396">
        <v>3</v>
      </c>
      <c r="E323" s="397"/>
      <c r="F323" s="396">
        <v>4</v>
      </c>
      <c r="G323" s="397"/>
    </row>
    <row r="324" spans="1:7" ht="36" x14ac:dyDescent="0.3">
      <c r="A324" s="13" t="s">
        <v>128</v>
      </c>
      <c r="B324" s="396"/>
      <c r="C324" s="397"/>
      <c r="D324" s="396"/>
      <c r="E324" s="397"/>
      <c r="F324" s="399">
        <f>'гос.зад на 2024 год '!D46</f>
        <v>0</v>
      </c>
      <c r="G324" s="400"/>
    </row>
    <row r="325" spans="1:7" ht="18" x14ac:dyDescent="0.3">
      <c r="A325" s="13" t="s">
        <v>116</v>
      </c>
      <c r="B325" s="396"/>
      <c r="C325" s="397"/>
      <c r="D325" s="396"/>
      <c r="E325" s="397"/>
      <c r="F325" s="399"/>
      <c r="G325" s="400"/>
    </row>
    <row r="326" spans="1:7" ht="18" x14ac:dyDescent="0.3">
      <c r="A326" s="27"/>
      <c r="B326" s="26"/>
      <c r="C326" s="26"/>
      <c r="D326" s="26"/>
      <c r="E326" s="26"/>
      <c r="F326" s="26"/>
      <c r="G326" s="26"/>
    </row>
    <row r="327" spans="1:7" ht="39" customHeight="1" x14ac:dyDescent="0.3">
      <c r="A327" s="427" t="s">
        <v>215</v>
      </c>
      <c r="B327" s="427"/>
      <c r="C327" s="427"/>
      <c r="D327" s="427"/>
      <c r="E327" s="427"/>
      <c r="F327" s="427"/>
      <c r="G327" s="427"/>
    </row>
    <row r="328" spans="1:7" ht="18" x14ac:dyDescent="0.3">
      <c r="A328" s="9"/>
    </row>
    <row r="329" spans="1:7" ht="18" x14ac:dyDescent="0.35">
      <c r="A329" s="9" t="s">
        <v>143</v>
      </c>
      <c r="B329" s="10">
        <v>243</v>
      </c>
    </row>
    <row r="330" spans="1:7" ht="17.399999999999999" x14ac:dyDescent="0.3">
      <c r="A330" s="8"/>
    </row>
    <row r="331" spans="1:7" ht="39.6" customHeight="1" x14ac:dyDescent="0.3">
      <c r="A331" s="395" t="s">
        <v>84</v>
      </c>
      <c r="B331" s="395"/>
      <c r="C331" s="395"/>
      <c r="D331" s="395" t="s">
        <v>129</v>
      </c>
      <c r="E331" s="395"/>
      <c r="F331" s="395" t="s">
        <v>130</v>
      </c>
      <c r="G331" s="395"/>
    </row>
    <row r="332" spans="1:7" ht="18" x14ac:dyDescent="0.35">
      <c r="A332" s="395">
        <v>1</v>
      </c>
      <c r="B332" s="395"/>
      <c r="C332" s="395"/>
      <c r="D332" s="410">
        <v>2</v>
      </c>
      <c r="E332" s="411"/>
      <c r="F332" s="410">
        <v>3</v>
      </c>
      <c r="G332" s="411"/>
    </row>
    <row r="333" spans="1:7" ht="43.2" customHeight="1" x14ac:dyDescent="0.35">
      <c r="A333" s="429" t="s">
        <v>161</v>
      </c>
      <c r="B333" s="429"/>
      <c r="C333" s="429"/>
      <c r="D333" s="430"/>
      <c r="E333" s="431"/>
      <c r="F333" s="432">
        <f>'гос.зад на 2024 год '!D48</f>
        <v>0</v>
      </c>
      <c r="G333" s="433"/>
    </row>
    <row r="334" spans="1:7" ht="18" x14ac:dyDescent="0.3">
      <c r="A334" s="404" t="s">
        <v>118</v>
      </c>
      <c r="B334" s="405"/>
      <c r="C334" s="406"/>
      <c r="D334" s="430"/>
      <c r="E334" s="431"/>
      <c r="F334" s="414"/>
      <c r="G334" s="415"/>
    </row>
    <row r="335" spans="1:7" ht="18" x14ac:dyDescent="0.3">
      <c r="A335" s="28"/>
      <c r="B335" s="28"/>
      <c r="C335" s="28"/>
      <c r="D335" s="17"/>
      <c r="E335" s="17"/>
      <c r="F335" s="17"/>
      <c r="G335" s="17"/>
    </row>
    <row r="336" spans="1:7" ht="18" x14ac:dyDescent="0.35">
      <c r="A336" s="9" t="s">
        <v>143</v>
      </c>
      <c r="B336" s="10">
        <v>244</v>
      </c>
    </row>
    <row r="337" spans="1:7" ht="17.399999999999999" x14ac:dyDescent="0.3">
      <c r="A337" s="8"/>
    </row>
    <row r="338" spans="1:7" ht="43.8" customHeight="1" x14ac:dyDescent="0.3">
      <c r="A338" s="395" t="s">
        <v>84</v>
      </c>
      <c r="B338" s="395"/>
      <c r="C338" s="395"/>
      <c r="D338" s="395" t="s">
        <v>129</v>
      </c>
      <c r="E338" s="395"/>
      <c r="F338" s="395" t="s">
        <v>130</v>
      </c>
      <c r="G338" s="395"/>
    </row>
    <row r="339" spans="1:7" ht="18" x14ac:dyDescent="0.35">
      <c r="A339" s="395">
        <v>1</v>
      </c>
      <c r="B339" s="395"/>
      <c r="C339" s="395"/>
      <c r="D339" s="410">
        <v>2</v>
      </c>
      <c r="E339" s="411"/>
      <c r="F339" s="410">
        <v>3</v>
      </c>
      <c r="G339" s="411"/>
    </row>
    <row r="340" spans="1:7" ht="34.200000000000003" customHeight="1" x14ac:dyDescent="0.35">
      <c r="A340" s="429" t="s">
        <v>131</v>
      </c>
      <c r="B340" s="429"/>
      <c r="C340" s="429"/>
      <c r="D340" s="430"/>
      <c r="E340" s="431"/>
      <c r="F340" s="432">
        <f>'гос.зад на 2024 год '!D49</f>
        <v>96896.49</v>
      </c>
      <c r="G340" s="433"/>
    </row>
    <row r="341" spans="1:7" ht="34.200000000000003" customHeight="1" x14ac:dyDescent="0.3">
      <c r="A341" s="429" t="s">
        <v>132</v>
      </c>
      <c r="B341" s="429"/>
      <c r="C341" s="429"/>
      <c r="D341" s="430"/>
      <c r="E341" s="431"/>
      <c r="F341" s="414"/>
      <c r="G341" s="415"/>
    </row>
    <row r="342" spans="1:7" ht="34.200000000000003" customHeight="1" x14ac:dyDescent="0.3">
      <c r="A342" s="429" t="s">
        <v>133</v>
      </c>
      <c r="B342" s="429"/>
      <c r="C342" s="429"/>
      <c r="D342" s="430"/>
      <c r="E342" s="431"/>
      <c r="F342" s="414"/>
      <c r="G342" s="415"/>
    </row>
    <row r="343" spans="1:7" ht="34.200000000000003" customHeight="1" x14ac:dyDescent="0.3">
      <c r="A343" s="429" t="s">
        <v>134</v>
      </c>
      <c r="B343" s="429"/>
      <c r="C343" s="429"/>
      <c r="D343" s="430"/>
      <c r="E343" s="431"/>
      <c r="F343" s="414"/>
      <c r="G343" s="415"/>
    </row>
    <row r="344" spans="1:7" ht="18" x14ac:dyDescent="0.3">
      <c r="A344" s="404" t="s">
        <v>118</v>
      </c>
      <c r="B344" s="405"/>
      <c r="C344" s="406"/>
      <c r="D344" s="430"/>
      <c r="E344" s="431"/>
      <c r="F344" s="414"/>
      <c r="G344" s="415"/>
    </row>
    <row r="345" spans="1:7" ht="18" x14ac:dyDescent="0.3">
      <c r="A345" s="29"/>
    </row>
    <row r="346" spans="1:7" ht="17.399999999999999" x14ac:dyDescent="0.3">
      <c r="A346" s="408" t="s">
        <v>216</v>
      </c>
      <c r="B346" s="408"/>
      <c r="C346" s="408"/>
      <c r="D346" s="408"/>
      <c r="E346" s="408"/>
      <c r="F346" s="408"/>
      <c r="G346" s="408"/>
    </row>
    <row r="347" spans="1:7" ht="18" x14ac:dyDescent="0.3">
      <c r="A347" s="9"/>
    </row>
    <row r="348" spans="1:7" ht="18" x14ac:dyDescent="0.35">
      <c r="A348" s="9" t="s">
        <v>143</v>
      </c>
      <c r="B348" s="10">
        <v>243</v>
      </c>
    </row>
    <row r="349" spans="1:7" ht="17.399999999999999" x14ac:dyDescent="0.3">
      <c r="A349" s="8"/>
    </row>
    <row r="350" spans="1:7" ht="28.95" customHeight="1" x14ac:dyDescent="0.3">
      <c r="A350" s="395" t="s">
        <v>84</v>
      </c>
      <c r="B350" s="395"/>
      <c r="C350" s="395"/>
      <c r="D350" s="395" t="s">
        <v>135</v>
      </c>
      <c r="E350" s="395"/>
      <c r="F350" s="395" t="s">
        <v>136</v>
      </c>
      <c r="G350" s="395"/>
    </row>
    <row r="351" spans="1:7" ht="18" x14ac:dyDescent="0.35">
      <c r="A351" s="396">
        <v>1</v>
      </c>
      <c r="B351" s="403"/>
      <c r="C351" s="397"/>
      <c r="D351" s="410">
        <v>2</v>
      </c>
      <c r="E351" s="411"/>
      <c r="F351" s="410">
        <v>3</v>
      </c>
      <c r="G351" s="411"/>
    </row>
    <row r="352" spans="1:7" ht="38.4" customHeight="1" x14ac:dyDescent="0.35">
      <c r="A352" s="404" t="s">
        <v>160</v>
      </c>
      <c r="B352" s="405"/>
      <c r="C352" s="406"/>
      <c r="D352" s="430"/>
      <c r="E352" s="431"/>
      <c r="F352" s="432">
        <f>'гос.зад на 2024 год '!D54</f>
        <v>0</v>
      </c>
      <c r="G352" s="433"/>
    </row>
    <row r="353" spans="1:7" ht="18" x14ac:dyDescent="0.3">
      <c r="A353" s="404" t="s">
        <v>118</v>
      </c>
      <c r="B353" s="405"/>
      <c r="C353" s="406"/>
      <c r="D353" s="430"/>
      <c r="E353" s="431"/>
      <c r="F353" s="414"/>
      <c r="G353" s="415"/>
    </row>
    <row r="354" spans="1:7" ht="18" x14ac:dyDescent="0.3">
      <c r="A354" s="28"/>
      <c r="B354" s="28"/>
      <c r="C354" s="28"/>
      <c r="D354" s="17"/>
      <c r="E354" s="17"/>
      <c r="F354" s="17"/>
      <c r="G354" s="17"/>
    </row>
    <row r="355" spans="1:7" ht="18" x14ac:dyDescent="0.35">
      <c r="A355" s="9" t="s">
        <v>143</v>
      </c>
      <c r="B355" s="10">
        <v>244</v>
      </c>
    </row>
    <row r="356" spans="1:7" ht="17.399999999999999" x14ac:dyDescent="0.3">
      <c r="A356" s="8"/>
    </row>
    <row r="357" spans="1:7" ht="30" customHeight="1" x14ac:dyDescent="0.3">
      <c r="A357" s="395" t="s">
        <v>84</v>
      </c>
      <c r="B357" s="395"/>
      <c r="C357" s="395"/>
      <c r="D357" s="395" t="s">
        <v>135</v>
      </c>
      <c r="E357" s="395"/>
      <c r="F357" s="395" t="s">
        <v>136</v>
      </c>
      <c r="G357" s="395"/>
    </row>
    <row r="358" spans="1:7" ht="18" x14ac:dyDescent="0.35">
      <c r="A358" s="396">
        <v>1</v>
      </c>
      <c r="B358" s="403"/>
      <c r="C358" s="397"/>
      <c r="D358" s="410">
        <v>2</v>
      </c>
      <c r="E358" s="411"/>
      <c r="F358" s="410">
        <v>3</v>
      </c>
      <c r="G358" s="411"/>
    </row>
    <row r="359" spans="1:7" ht="18" x14ac:dyDescent="0.35">
      <c r="A359" s="404" t="s">
        <v>137</v>
      </c>
      <c r="B359" s="405"/>
      <c r="C359" s="406"/>
      <c r="D359" s="430"/>
      <c r="E359" s="431"/>
      <c r="F359" s="432">
        <f>'гос.зад на 2024 год '!D55</f>
        <v>228948.39</v>
      </c>
      <c r="G359" s="433"/>
    </row>
    <row r="360" spans="1:7" ht="18" x14ac:dyDescent="0.3">
      <c r="A360" s="404" t="s">
        <v>138</v>
      </c>
      <c r="B360" s="405"/>
      <c r="C360" s="406"/>
      <c r="D360" s="430"/>
      <c r="E360" s="431"/>
      <c r="F360" s="414"/>
      <c r="G360" s="415"/>
    </row>
    <row r="361" spans="1:7" ht="18" x14ac:dyDescent="0.3">
      <c r="A361" s="404" t="s">
        <v>139</v>
      </c>
      <c r="B361" s="405"/>
      <c r="C361" s="406"/>
      <c r="D361" s="430"/>
      <c r="E361" s="431"/>
      <c r="F361" s="414"/>
      <c r="G361" s="415"/>
    </row>
    <row r="362" spans="1:7" ht="18" x14ac:dyDescent="0.3">
      <c r="A362" s="404" t="s">
        <v>118</v>
      </c>
      <c r="B362" s="405"/>
      <c r="C362" s="406"/>
      <c r="D362" s="430"/>
      <c r="E362" s="431"/>
      <c r="F362" s="414"/>
      <c r="G362" s="415"/>
    </row>
    <row r="363" spans="1:7" ht="17.399999999999999" x14ac:dyDescent="0.3">
      <c r="A363" s="8"/>
    </row>
    <row r="364" spans="1:7" ht="17.399999999999999" x14ac:dyDescent="0.3">
      <c r="A364" s="408" t="s">
        <v>217</v>
      </c>
      <c r="B364" s="408"/>
      <c r="C364" s="408"/>
      <c r="D364" s="408"/>
      <c r="E364" s="408"/>
      <c r="F364" s="408"/>
      <c r="G364" s="408"/>
    </row>
    <row r="365" spans="1:7" ht="18" x14ac:dyDescent="0.3">
      <c r="A365" s="9"/>
    </row>
    <row r="366" spans="1:7" ht="18" x14ac:dyDescent="0.35">
      <c r="A366" s="9" t="s">
        <v>143</v>
      </c>
      <c r="B366" s="10">
        <v>244</v>
      </c>
    </row>
    <row r="367" spans="1:7" ht="17.399999999999999" x14ac:dyDescent="0.3">
      <c r="A367" s="8"/>
    </row>
    <row r="368" spans="1:7" ht="36" customHeight="1" x14ac:dyDescent="0.3">
      <c r="A368" s="396" t="s">
        <v>84</v>
      </c>
      <c r="B368" s="397"/>
      <c r="C368" s="396" t="s">
        <v>135</v>
      </c>
      <c r="D368" s="397"/>
      <c r="E368" s="396" t="s">
        <v>136</v>
      </c>
      <c r="F368" s="403"/>
      <c r="G368" s="397"/>
    </row>
    <row r="369" spans="1:7" ht="18" x14ac:dyDescent="0.35">
      <c r="A369" s="396">
        <v>1</v>
      </c>
      <c r="B369" s="397"/>
      <c r="C369" s="396">
        <v>2</v>
      </c>
      <c r="D369" s="397"/>
      <c r="E369" s="410">
        <v>3</v>
      </c>
      <c r="F369" s="434"/>
      <c r="G369" s="411"/>
    </row>
    <row r="370" spans="1:7" ht="18" x14ac:dyDescent="0.35">
      <c r="A370" s="404" t="s">
        <v>25</v>
      </c>
      <c r="B370" s="406"/>
      <c r="C370" s="396"/>
      <c r="D370" s="397"/>
      <c r="E370" s="432">
        <f>'гос.зад на 2024 год '!D56</f>
        <v>0</v>
      </c>
      <c r="F370" s="435"/>
      <c r="G370" s="433"/>
    </row>
    <row r="371" spans="1:7" ht="18" x14ac:dyDescent="0.3">
      <c r="A371" s="404" t="s">
        <v>118</v>
      </c>
      <c r="B371" s="406"/>
      <c r="C371" s="396"/>
      <c r="D371" s="397"/>
      <c r="E371" s="414"/>
      <c r="F371" s="436"/>
      <c r="G371" s="415"/>
    </row>
    <row r="372" spans="1:7" ht="15" x14ac:dyDescent="0.3">
      <c r="A372" s="23"/>
    </row>
    <row r="373" spans="1:7" ht="43.2" customHeight="1" x14ac:dyDescent="0.3">
      <c r="A373" s="409" t="s">
        <v>218</v>
      </c>
      <c r="B373" s="409"/>
      <c r="C373" s="409"/>
      <c r="D373" s="409"/>
      <c r="E373" s="409"/>
      <c r="F373" s="409"/>
      <c r="G373" s="409"/>
    </row>
    <row r="374" spans="1:7" ht="18" x14ac:dyDescent="0.3">
      <c r="A374" s="29"/>
    </row>
    <row r="375" spans="1:7" ht="18" x14ac:dyDescent="0.35">
      <c r="A375" s="9" t="s">
        <v>143</v>
      </c>
      <c r="B375" s="10">
        <v>244</v>
      </c>
    </row>
    <row r="376" spans="1:7" ht="17.399999999999999" x14ac:dyDescent="0.3">
      <c r="A376" s="8"/>
    </row>
    <row r="377" spans="1:7" ht="54.6" customHeight="1" x14ac:dyDescent="0.3">
      <c r="A377" s="110" t="s">
        <v>84</v>
      </c>
      <c r="B377" s="395" t="s">
        <v>140</v>
      </c>
      <c r="C377" s="395"/>
      <c r="D377" s="395" t="s">
        <v>141</v>
      </c>
      <c r="E377" s="395"/>
      <c r="F377" s="395" t="s">
        <v>147</v>
      </c>
      <c r="G377" s="395"/>
    </row>
    <row r="378" spans="1:7" ht="18" x14ac:dyDescent="0.3">
      <c r="A378" s="110">
        <v>1</v>
      </c>
      <c r="B378" s="396">
        <v>2</v>
      </c>
      <c r="C378" s="397"/>
      <c r="D378" s="396">
        <v>3</v>
      </c>
      <c r="E378" s="397"/>
      <c r="F378" s="396">
        <v>4</v>
      </c>
      <c r="G378" s="397"/>
    </row>
    <row r="379" spans="1:7" ht="18" x14ac:dyDescent="0.3">
      <c r="A379" s="110"/>
      <c r="B379" s="396"/>
      <c r="C379" s="397"/>
      <c r="D379" s="396"/>
      <c r="E379" s="397"/>
      <c r="F379" s="396"/>
      <c r="G379" s="397"/>
    </row>
    <row r="380" spans="1:7" ht="18" x14ac:dyDescent="0.3">
      <c r="A380" s="116" t="s">
        <v>243</v>
      </c>
      <c r="B380" s="396"/>
      <c r="C380" s="397"/>
      <c r="D380" s="396"/>
      <c r="E380" s="397"/>
      <c r="F380" s="399">
        <f>'гос.зад на 2024 год '!D82</f>
        <v>0</v>
      </c>
      <c r="G380" s="397"/>
    </row>
    <row r="381" spans="1:7" ht="18" x14ac:dyDescent="0.3">
      <c r="A381" s="116"/>
      <c r="B381" s="396"/>
      <c r="C381" s="397"/>
      <c r="D381" s="396"/>
      <c r="E381" s="397"/>
      <c r="F381" s="396"/>
      <c r="G381" s="397"/>
    </row>
    <row r="382" spans="1:7" ht="18" x14ac:dyDescent="0.3">
      <c r="A382" s="116" t="s">
        <v>244</v>
      </c>
      <c r="B382" s="396"/>
      <c r="C382" s="397"/>
      <c r="D382" s="396"/>
      <c r="E382" s="397"/>
      <c r="F382" s="399">
        <f>'гос.зад на 2024 год '!D89</f>
        <v>0</v>
      </c>
      <c r="G382" s="397"/>
    </row>
    <row r="383" spans="1:7" ht="17.399999999999999" x14ac:dyDescent="0.3">
      <c r="A383" s="8"/>
    </row>
    <row r="384" spans="1:7" ht="17.399999999999999" x14ac:dyDescent="0.3">
      <c r="A384" s="408" t="s">
        <v>219</v>
      </c>
      <c r="B384" s="408"/>
      <c r="C384" s="408"/>
      <c r="D384" s="408"/>
      <c r="E384" s="408"/>
      <c r="F384" s="408"/>
      <c r="G384" s="408"/>
    </row>
    <row r="385" spans="1:7" ht="18" x14ac:dyDescent="0.3">
      <c r="A385" s="9"/>
    </row>
    <row r="386" spans="1:7" ht="18" x14ac:dyDescent="0.35">
      <c r="A386" s="9" t="s">
        <v>143</v>
      </c>
      <c r="B386" s="10">
        <v>244</v>
      </c>
    </row>
    <row r="387" spans="1:7" ht="17.399999999999999" x14ac:dyDescent="0.3">
      <c r="A387" s="8"/>
    </row>
    <row r="388" spans="1:7" ht="54.6" customHeight="1" x14ac:dyDescent="0.3">
      <c r="A388" s="110" t="s">
        <v>84</v>
      </c>
      <c r="B388" s="395" t="s">
        <v>140</v>
      </c>
      <c r="C388" s="395"/>
      <c r="D388" s="395" t="s">
        <v>141</v>
      </c>
      <c r="E388" s="395"/>
      <c r="F388" s="395" t="s">
        <v>148</v>
      </c>
      <c r="G388" s="395"/>
    </row>
    <row r="389" spans="1:7" ht="18" x14ac:dyDescent="0.3">
      <c r="A389" s="110">
        <v>1</v>
      </c>
      <c r="B389" s="396">
        <v>2</v>
      </c>
      <c r="C389" s="397"/>
      <c r="D389" s="396">
        <v>3</v>
      </c>
      <c r="E389" s="397"/>
      <c r="F389" s="396">
        <v>4</v>
      </c>
      <c r="G389" s="397"/>
    </row>
    <row r="390" spans="1:7" ht="36" x14ac:dyDescent="0.3">
      <c r="A390" s="13" t="s">
        <v>142</v>
      </c>
      <c r="B390" s="396"/>
      <c r="C390" s="397"/>
      <c r="D390" s="396"/>
      <c r="E390" s="397"/>
      <c r="F390" s="399">
        <f>'гос.зад на 2024 год '!D95</f>
        <v>0</v>
      </c>
      <c r="G390" s="400"/>
    </row>
    <row r="391" spans="1:7" ht="18" x14ac:dyDescent="0.3">
      <c r="A391" s="13" t="s">
        <v>118</v>
      </c>
      <c r="B391" s="396"/>
      <c r="C391" s="397"/>
      <c r="D391" s="396"/>
      <c r="E391" s="397"/>
      <c r="F391" s="399">
        <f>B391*D391</f>
        <v>0</v>
      </c>
      <c r="G391" s="400"/>
    </row>
    <row r="392" spans="1:7" ht="17.399999999999999" x14ac:dyDescent="0.3">
      <c r="A392" s="8"/>
    </row>
    <row r="393" spans="1:7" ht="17.399999999999999" x14ac:dyDescent="0.3">
      <c r="A393" s="408" t="s">
        <v>245</v>
      </c>
      <c r="B393" s="408"/>
      <c r="C393" s="408"/>
      <c r="D393" s="408"/>
      <c r="E393" s="408"/>
      <c r="F393" s="408"/>
      <c r="G393" s="408"/>
    </row>
    <row r="394" spans="1:7" ht="18" x14ac:dyDescent="0.3">
      <c r="A394" s="9"/>
    </row>
    <row r="395" spans="1:7" ht="18" x14ac:dyDescent="0.35">
      <c r="A395" s="9" t="s">
        <v>143</v>
      </c>
      <c r="B395" s="10">
        <v>244</v>
      </c>
    </row>
    <row r="396" spans="1:7" ht="17.399999999999999" x14ac:dyDescent="0.3">
      <c r="A396" s="8"/>
    </row>
    <row r="397" spans="1:7" ht="18" x14ac:dyDescent="0.3">
      <c r="A397" s="110" t="s">
        <v>84</v>
      </c>
      <c r="B397" s="395" t="s">
        <v>140</v>
      </c>
      <c r="C397" s="395"/>
      <c r="D397" s="395" t="s">
        <v>141</v>
      </c>
      <c r="E397" s="395"/>
      <c r="F397" s="395" t="s">
        <v>148</v>
      </c>
      <c r="G397" s="395"/>
    </row>
    <row r="398" spans="1:7" ht="18" x14ac:dyDescent="0.3">
      <c r="A398" s="110">
        <v>1</v>
      </c>
      <c r="B398" s="396">
        <v>2</v>
      </c>
      <c r="C398" s="397"/>
      <c r="D398" s="396">
        <v>3</v>
      </c>
      <c r="E398" s="397"/>
      <c r="F398" s="396">
        <v>4</v>
      </c>
      <c r="G398" s="397"/>
    </row>
    <row r="399" spans="1:7" ht="18" x14ac:dyDescent="0.3">
      <c r="A399" s="13"/>
      <c r="B399" s="396"/>
      <c r="C399" s="397"/>
      <c r="D399" s="396"/>
      <c r="E399" s="397"/>
      <c r="F399" s="399">
        <f>'гос.зад на 2024 год '!D96</f>
        <v>0</v>
      </c>
      <c r="G399" s="400"/>
    </row>
    <row r="400" spans="1:7" ht="18" x14ac:dyDescent="0.3">
      <c r="A400" s="13" t="s">
        <v>118</v>
      </c>
      <c r="B400" s="396"/>
      <c r="C400" s="397"/>
      <c r="D400" s="396"/>
      <c r="E400" s="397"/>
      <c r="F400" s="399"/>
      <c r="G400" s="400"/>
    </row>
    <row r="401" spans="1:7" ht="17.399999999999999" x14ac:dyDescent="0.3">
      <c r="A401" s="8"/>
    </row>
    <row r="402" spans="1:7" ht="31.95" customHeight="1" x14ac:dyDescent="0.3">
      <c r="A402" s="409" t="s">
        <v>246</v>
      </c>
      <c r="B402" s="409"/>
      <c r="C402" s="409"/>
      <c r="D402" s="409"/>
      <c r="E402" s="409"/>
      <c r="F402" s="409"/>
      <c r="G402" s="409"/>
    </row>
    <row r="403" spans="1:7" ht="18" x14ac:dyDescent="0.3">
      <c r="A403" s="9"/>
    </row>
    <row r="404" spans="1:7" ht="18" x14ac:dyDescent="0.35">
      <c r="A404" s="9" t="s">
        <v>143</v>
      </c>
      <c r="B404" s="10">
        <v>244</v>
      </c>
    </row>
    <row r="405" spans="1:7" ht="17.399999999999999" x14ac:dyDescent="0.3">
      <c r="A405" s="8"/>
    </row>
    <row r="406" spans="1:7" ht="54.6" customHeight="1" x14ac:dyDescent="0.3">
      <c r="A406" s="110" t="s">
        <v>84</v>
      </c>
      <c r="B406" s="395" t="s">
        <v>140</v>
      </c>
      <c r="C406" s="395"/>
      <c r="D406" s="395" t="s">
        <v>141</v>
      </c>
      <c r="E406" s="395"/>
      <c r="F406" s="395" t="s">
        <v>148</v>
      </c>
      <c r="G406" s="395"/>
    </row>
    <row r="407" spans="1:7" ht="18" x14ac:dyDescent="0.3">
      <c r="A407" s="110">
        <v>1</v>
      </c>
      <c r="B407" s="396">
        <v>2</v>
      </c>
      <c r="C407" s="397"/>
      <c r="D407" s="396">
        <v>3</v>
      </c>
      <c r="E407" s="397"/>
      <c r="F407" s="396">
        <v>4</v>
      </c>
      <c r="G407" s="397"/>
    </row>
    <row r="408" spans="1:7" ht="18" x14ac:dyDescent="0.3">
      <c r="A408" s="13"/>
      <c r="B408" s="416"/>
      <c r="C408" s="417"/>
      <c r="D408" s="416"/>
      <c r="E408" s="417"/>
      <c r="F408" s="423"/>
      <c r="G408" s="424"/>
    </row>
    <row r="409" spans="1:7" ht="18" x14ac:dyDescent="0.3">
      <c r="A409" s="13" t="s">
        <v>232</v>
      </c>
      <c r="B409" s="416"/>
      <c r="C409" s="417"/>
      <c r="D409" s="416"/>
      <c r="E409" s="417"/>
      <c r="F409" s="423">
        <f>'гос.зад на 2024 год '!D99</f>
        <v>0</v>
      </c>
      <c r="G409" s="424"/>
    </row>
    <row r="410" spans="1:7" ht="18" x14ac:dyDescent="0.3">
      <c r="A410" s="13"/>
      <c r="B410" s="416"/>
      <c r="C410" s="417"/>
      <c r="D410" s="416"/>
      <c r="E410" s="417"/>
      <c r="F410" s="423"/>
      <c r="G410" s="424"/>
    </row>
    <row r="411" spans="1:7" ht="18" x14ac:dyDescent="0.3">
      <c r="A411" s="13" t="s">
        <v>233</v>
      </c>
      <c r="B411" s="416"/>
      <c r="C411" s="417"/>
      <c r="D411" s="416"/>
      <c r="E411" s="417"/>
      <c r="F411" s="423">
        <f>'гос.зад на 2024 год '!D100</f>
        <v>0</v>
      </c>
      <c r="G411" s="424"/>
    </row>
    <row r="412" spans="1:7" ht="18" x14ac:dyDescent="0.3">
      <c r="A412" s="13"/>
      <c r="B412" s="416"/>
      <c r="C412" s="417"/>
      <c r="D412" s="416"/>
      <c r="E412" s="417"/>
      <c r="F412" s="423"/>
      <c r="G412" s="424"/>
    </row>
    <row r="413" spans="1:7" ht="18" x14ac:dyDescent="0.3">
      <c r="A413" s="13" t="s">
        <v>234</v>
      </c>
      <c r="B413" s="416"/>
      <c r="C413" s="417"/>
      <c r="D413" s="416"/>
      <c r="E413" s="417"/>
      <c r="F413" s="423">
        <f>'гос.зад на 2024 год '!D101</f>
        <v>0</v>
      </c>
      <c r="G413" s="424"/>
    </row>
    <row r="414" spans="1:7" ht="18" x14ac:dyDescent="0.3">
      <c r="A414" s="13"/>
      <c r="B414" s="416"/>
      <c r="C414" s="417"/>
      <c r="D414" s="416"/>
      <c r="E414" s="417"/>
      <c r="F414" s="423"/>
      <c r="G414" s="424"/>
    </row>
    <row r="415" spans="1:7" ht="18" x14ac:dyDescent="0.3">
      <c r="A415" s="13" t="s">
        <v>235</v>
      </c>
      <c r="B415" s="416"/>
      <c r="C415" s="417"/>
      <c r="D415" s="416"/>
      <c r="E415" s="417"/>
      <c r="F415" s="423">
        <f>'гос.зад на 2024 год '!D102</f>
        <v>0</v>
      </c>
      <c r="G415" s="424"/>
    </row>
    <row r="416" spans="1:7" ht="18" x14ac:dyDescent="0.3">
      <c r="A416" s="13"/>
      <c r="B416" s="416"/>
      <c r="C416" s="417"/>
      <c r="D416" s="416"/>
      <c r="E416" s="417"/>
      <c r="F416" s="423"/>
      <c r="G416" s="424"/>
    </row>
    <row r="417" spans="1:7" ht="18" x14ac:dyDescent="0.3">
      <c r="A417" s="13" t="s">
        <v>236</v>
      </c>
      <c r="B417" s="416"/>
      <c r="C417" s="417"/>
      <c r="D417" s="416"/>
      <c r="E417" s="417"/>
      <c r="F417" s="423">
        <f>'гос.зад на 2024 год '!D105</f>
        <v>0</v>
      </c>
      <c r="G417" s="424"/>
    </row>
    <row r="418" spans="1:7" ht="18" x14ac:dyDescent="0.3">
      <c r="A418" s="13"/>
      <c r="B418" s="416"/>
      <c r="C418" s="417"/>
      <c r="D418" s="416"/>
      <c r="E418" s="417"/>
      <c r="F418" s="423"/>
      <c r="G418" s="424"/>
    </row>
    <row r="419" spans="1:7" ht="18" x14ac:dyDescent="0.3">
      <c r="A419" s="13" t="s">
        <v>237</v>
      </c>
      <c r="B419" s="416"/>
      <c r="C419" s="417"/>
      <c r="D419" s="416"/>
      <c r="E419" s="417"/>
      <c r="F419" s="423">
        <f>'гос.зад на 2024 год '!D106</f>
        <v>10300</v>
      </c>
      <c r="G419" s="424"/>
    </row>
    <row r="420" spans="1:7" ht="18" x14ac:dyDescent="0.3">
      <c r="A420" s="13"/>
      <c r="B420" s="416"/>
      <c r="C420" s="417"/>
      <c r="D420" s="416"/>
      <c r="E420" s="417"/>
      <c r="F420" s="423"/>
      <c r="G420" s="424"/>
    </row>
    <row r="421" spans="1:7" ht="18" x14ac:dyDescent="0.3">
      <c r="A421" s="13" t="s">
        <v>290</v>
      </c>
      <c r="B421" s="416"/>
      <c r="C421" s="417"/>
      <c r="D421" s="416"/>
      <c r="E421" s="417"/>
      <c r="F421" s="423">
        <f>'гос.зад на 2024 год '!D107</f>
        <v>0</v>
      </c>
      <c r="G421" s="424"/>
    </row>
    <row r="422" spans="1:7" ht="18" x14ac:dyDescent="0.3">
      <c r="A422" s="13"/>
      <c r="B422" s="210"/>
      <c r="C422" s="211"/>
      <c r="D422" s="210"/>
      <c r="E422" s="211"/>
      <c r="F422" s="212"/>
      <c r="G422" s="213"/>
    </row>
    <row r="423" spans="1:7" ht="18" x14ac:dyDescent="0.3">
      <c r="A423" s="13" t="s">
        <v>238</v>
      </c>
      <c r="B423" s="416"/>
      <c r="C423" s="417"/>
      <c r="D423" s="416"/>
      <c r="E423" s="417"/>
      <c r="F423" s="423">
        <f>'гос.зад на 2024 год '!D108</f>
        <v>0</v>
      </c>
      <c r="G423" s="424"/>
    </row>
    <row r="424" spans="1:7" ht="18" x14ac:dyDescent="0.3">
      <c r="A424" s="15"/>
      <c r="B424" s="16"/>
      <c r="C424" s="16"/>
      <c r="D424" s="16"/>
      <c r="E424" s="16"/>
      <c r="F424" s="82"/>
      <c r="G424" s="82"/>
    </row>
    <row r="425" spans="1:7" ht="17.399999999999999" customHeight="1" x14ac:dyDescent="0.3">
      <c r="A425" s="437" t="s">
        <v>291</v>
      </c>
      <c r="B425" s="437"/>
      <c r="C425" s="437"/>
      <c r="D425" s="437"/>
      <c r="E425" s="437"/>
      <c r="F425" s="437"/>
      <c r="G425" s="437"/>
    </row>
    <row r="426" spans="1:7" ht="17.399999999999999" x14ac:dyDescent="0.3">
      <c r="A426" s="214"/>
      <c r="B426" s="214"/>
      <c r="C426" s="214"/>
      <c r="D426" s="214"/>
      <c r="E426" s="214"/>
      <c r="F426" s="214"/>
      <c r="G426" s="214"/>
    </row>
    <row r="427" spans="1:7" ht="18" x14ac:dyDescent="0.35">
      <c r="A427" s="9" t="s">
        <v>143</v>
      </c>
      <c r="B427" s="10">
        <v>244</v>
      </c>
    </row>
    <row r="428" spans="1:7" ht="17.399999999999999" x14ac:dyDescent="0.3">
      <c r="A428" s="214"/>
      <c r="B428" s="214"/>
      <c r="C428" s="214"/>
      <c r="D428" s="214"/>
      <c r="E428" s="214"/>
      <c r="F428" s="214"/>
      <c r="G428" s="214"/>
    </row>
    <row r="429" spans="1:7" ht="18" customHeight="1" x14ac:dyDescent="0.3">
      <c r="A429" s="215" t="s">
        <v>84</v>
      </c>
      <c r="B429" s="395" t="s">
        <v>140</v>
      </c>
      <c r="C429" s="395"/>
      <c r="D429" s="395" t="s">
        <v>141</v>
      </c>
      <c r="E429" s="395"/>
      <c r="F429" s="395" t="s">
        <v>148</v>
      </c>
      <c r="G429" s="395"/>
    </row>
    <row r="430" spans="1:7" ht="18" x14ac:dyDescent="0.3">
      <c r="A430" s="215">
        <v>1</v>
      </c>
      <c r="B430" s="396">
        <v>2</v>
      </c>
      <c r="C430" s="397"/>
      <c r="D430" s="396">
        <v>3</v>
      </c>
      <c r="E430" s="397"/>
      <c r="F430" s="396">
        <v>4</v>
      </c>
      <c r="G430" s="397"/>
    </row>
    <row r="431" spans="1:7" ht="18" x14ac:dyDescent="0.3">
      <c r="A431" s="13"/>
      <c r="B431" s="416"/>
      <c r="C431" s="417"/>
      <c r="D431" s="416"/>
      <c r="E431" s="417"/>
      <c r="F431" s="423"/>
      <c r="G431" s="424"/>
    </row>
    <row r="432" spans="1:7" ht="18" x14ac:dyDescent="0.3">
      <c r="A432" s="13" t="s">
        <v>292</v>
      </c>
      <c r="B432" s="416"/>
      <c r="C432" s="417"/>
      <c r="D432" s="416"/>
      <c r="E432" s="417"/>
      <c r="F432" s="399">
        <f>B432*D432</f>
        <v>0</v>
      </c>
      <c r="G432" s="400"/>
    </row>
    <row r="433" spans="1:7" ht="18" x14ac:dyDescent="0.3">
      <c r="A433" s="15"/>
      <c r="B433" s="16"/>
      <c r="C433" s="16"/>
      <c r="D433" s="16"/>
      <c r="E433" s="16"/>
      <c r="F433" s="86"/>
      <c r="G433" s="86"/>
    </row>
    <row r="434" spans="1:7" ht="32.4" customHeight="1" x14ac:dyDescent="0.3">
      <c r="A434" s="437" t="s">
        <v>346</v>
      </c>
      <c r="B434" s="437"/>
      <c r="C434" s="437"/>
      <c r="D434" s="437"/>
      <c r="E434" s="437"/>
      <c r="F434" s="437"/>
      <c r="G434" s="437"/>
    </row>
    <row r="435" spans="1:7" ht="17.399999999999999" x14ac:dyDescent="0.3">
      <c r="A435" s="309"/>
      <c r="B435" s="309"/>
      <c r="C435" s="309"/>
      <c r="D435" s="309"/>
      <c r="E435" s="309"/>
      <c r="F435" s="309"/>
      <c r="G435" s="309"/>
    </row>
    <row r="436" spans="1:7" ht="18" x14ac:dyDescent="0.35">
      <c r="A436" s="9" t="s">
        <v>143</v>
      </c>
      <c r="B436" s="10">
        <v>244</v>
      </c>
    </row>
    <row r="437" spans="1:7" ht="17.399999999999999" x14ac:dyDescent="0.3">
      <c r="A437" s="309"/>
      <c r="B437" s="309"/>
      <c r="C437" s="309"/>
      <c r="D437" s="309"/>
      <c r="E437" s="309"/>
      <c r="F437" s="309"/>
      <c r="G437" s="309"/>
    </row>
    <row r="438" spans="1:7" ht="18" x14ac:dyDescent="0.3">
      <c r="A438" s="308" t="s">
        <v>84</v>
      </c>
      <c r="B438" s="395" t="s">
        <v>347</v>
      </c>
      <c r="C438" s="395"/>
      <c r="D438" s="395" t="s">
        <v>348</v>
      </c>
      <c r="E438" s="395"/>
      <c r="F438" s="395" t="s">
        <v>349</v>
      </c>
      <c r="G438" s="395"/>
    </row>
    <row r="439" spans="1:7" ht="18" x14ac:dyDescent="0.3">
      <c r="A439" s="308">
        <v>1</v>
      </c>
      <c r="B439" s="396">
        <v>2</v>
      </c>
      <c r="C439" s="397"/>
      <c r="D439" s="396">
        <v>3</v>
      </c>
      <c r="E439" s="397"/>
      <c r="F439" s="396">
        <v>4</v>
      </c>
      <c r="G439" s="397"/>
    </row>
    <row r="440" spans="1:7" ht="18" x14ac:dyDescent="0.3">
      <c r="A440" s="13"/>
      <c r="B440" s="416"/>
      <c r="C440" s="417"/>
      <c r="D440" s="416"/>
      <c r="E440" s="417"/>
      <c r="F440" s="423"/>
      <c r="G440" s="424"/>
    </row>
    <row r="441" spans="1:7" ht="18" x14ac:dyDescent="0.3">
      <c r="A441" s="13" t="s">
        <v>292</v>
      </c>
      <c r="B441" s="416"/>
      <c r="C441" s="417"/>
      <c r="D441" s="416"/>
      <c r="E441" s="417"/>
      <c r="F441" s="399">
        <f>B441*D441</f>
        <v>0</v>
      </c>
      <c r="G441" s="400"/>
    </row>
    <row r="442" spans="1:7" ht="18" x14ac:dyDescent="0.3">
      <c r="A442" s="15"/>
      <c r="B442" s="16"/>
      <c r="C442" s="16"/>
      <c r="D442" s="16"/>
      <c r="E442" s="16"/>
      <c r="F442" s="82"/>
      <c r="G442" s="82"/>
    </row>
    <row r="443" spans="1:7" ht="35.4" customHeight="1" x14ac:dyDescent="0.3">
      <c r="A443" s="437" t="s">
        <v>323</v>
      </c>
      <c r="B443" s="437"/>
      <c r="C443" s="437"/>
      <c r="D443" s="437"/>
      <c r="E443" s="437"/>
      <c r="F443" s="437"/>
      <c r="G443" s="437"/>
    </row>
    <row r="444" spans="1:7" ht="17.399999999999999" x14ac:dyDescent="0.3">
      <c r="A444" s="251"/>
      <c r="B444" s="251"/>
      <c r="C444" s="251"/>
      <c r="D444" s="251"/>
      <c r="E444" s="251"/>
      <c r="F444" s="251"/>
      <c r="G444" s="251"/>
    </row>
    <row r="445" spans="1:7" ht="18" x14ac:dyDescent="0.35">
      <c r="A445" s="9" t="s">
        <v>143</v>
      </c>
      <c r="B445" s="10">
        <v>613</v>
      </c>
    </row>
    <row r="446" spans="1:7" ht="17.399999999999999" x14ac:dyDescent="0.3">
      <c r="A446" s="251"/>
      <c r="B446" s="251"/>
      <c r="C446" s="251"/>
      <c r="D446" s="251"/>
      <c r="E446" s="251"/>
      <c r="F446" s="251"/>
      <c r="G446" s="251"/>
    </row>
    <row r="447" spans="1:7" ht="18" x14ac:dyDescent="0.3">
      <c r="A447" s="250" t="s">
        <v>84</v>
      </c>
      <c r="B447" s="395" t="s">
        <v>324</v>
      </c>
      <c r="C447" s="395"/>
      <c r="D447" s="395" t="s">
        <v>321</v>
      </c>
      <c r="E447" s="395"/>
      <c r="F447" s="395" t="s">
        <v>322</v>
      </c>
      <c r="G447" s="395"/>
    </row>
    <row r="448" spans="1:7" ht="18" x14ac:dyDescent="0.3">
      <c r="A448" s="250">
        <v>1</v>
      </c>
      <c r="B448" s="396">
        <v>2</v>
      </c>
      <c r="C448" s="397"/>
      <c r="D448" s="396">
        <v>3</v>
      </c>
      <c r="E448" s="397"/>
      <c r="F448" s="396">
        <v>4</v>
      </c>
      <c r="G448" s="397"/>
    </row>
    <row r="449" spans="1:7" ht="18" x14ac:dyDescent="0.3">
      <c r="A449" s="13"/>
      <c r="B449" s="416"/>
      <c r="C449" s="417"/>
      <c r="D449" s="416"/>
      <c r="E449" s="417"/>
      <c r="F449" s="423"/>
      <c r="G449" s="424"/>
    </row>
    <row r="450" spans="1:7" ht="18" x14ac:dyDescent="0.3">
      <c r="A450" s="13" t="s">
        <v>292</v>
      </c>
      <c r="B450" s="416"/>
      <c r="C450" s="417"/>
      <c r="D450" s="416"/>
      <c r="E450" s="417"/>
      <c r="F450" s="399">
        <f>B450*D450</f>
        <v>0</v>
      </c>
      <c r="G450" s="400"/>
    </row>
    <row r="451" spans="1:7" ht="18" x14ac:dyDescent="0.3">
      <c r="A451" s="29"/>
    </row>
    <row r="452" spans="1:7" ht="36" x14ac:dyDescent="0.35">
      <c r="A452" s="29" t="s">
        <v>149</v>
      </c>
      <c r="B452" s="10"/>
      <c r="C452" s="373"/>
      <c r="D452" s="373"/>
      <c r="E452" s="10"/>
      <c r="F452" s="373" t="s">
        <v>266</v>
      </c>
      <c r="G452" s="373"/>
    </row>
    <row r="453" spans="1:7" ht="18" x14ac:dyDescent="0.35">
      <c r="A453" s="29"/>
      <c r="B453" s="10"/>
      <c r="C453" s="380" t="s">
        <v>53</v>
      </c>
      <c r="D453" s="380"/>
      <c r="E453" s="10"/>
      <c r="F453" s="380" t="s">
        <v>54</v>
      </c>
      <c r="G453" s="380"/>
    </row>
    <row r="454" spans="1:7" ht="18" x14ac:dyDescent="0.35">
      <c r="A454" s="29"/>
      <c r="B454" s="10"/>
      <c r="C454" s="108"/>
      <c r="D454" s="108"/>
      <c r="E454" s="10"/>
      <c r="F454" s="108"/>
      <c r="G454" s="108"/>
    </row>
    <row r="455" spans="1:7" ht="54" x14ac:dyDescent="0.35">
      <c r="A455" s="29" t="s">
        <v>150</v>
      </c>
      <c r="B455" s="10"/>
      <c r="C455" s="373"/>
      <c r="D455" s="373"/>
      <c r="E455" s="10"/>
      <c r="F455" s="373" t="s">
        <v>267</v>
      </c>
      <c r="G455" s="373"/>
    </row>
    <row r="456" spans="1:7" ht="18" x14ac:dyDescent="0.35">
      <c r="A456" s="29"/>
      <c r="B456" s="10"/>
      <c r="C456" s="380" t="s">
        <v>53</v>
      </c>
      <c r="D456" s="380"/>
      <c r="E456" s="10"/>
      <c r="F456" s="380" t="s">
        <v>54</v>
      </c>
      <c r="G456" s="380"/>
    </row>
    <row r="457" spans="1:7" ht="18" x14ac:dyDescent="0.35">
      <c r="A457" s="29"/>
      <c r="B457" s="10"/>
      <c r="C457" s="108"/>
      <c r="D457" s="108"/>
      <c r="E457" s="10"/>
      <c r="F457" s="108"/>
      <c r="G457" s="108"/>
    </row>
    <row r="458" spans="1:7" ht="18" x14ac:dyDescent="0.35">
      <c r="A458" s="29" t="s">
        <v>151</v>
      </c>
      <c r="B458" s="10"/>
      <c r="C458" s="373"/>
      <c r="D458" s="373"/>
      <c r="E458" s="10"/>
      <c r="F458" s="373" t="s">
        <v>267</v>
      </c>
      <c r="G458" s="373"/>
    </row>
    <row r="459" spans="1:7" ht="18" x14ac:dyDescent="0.35">
      <c r="A459" s="29"/>
      <c r="B459" s="10"/>
      <c r="C459" s="380" t="s">
        <v>53</v>
      </c>
      <c r="D459" s="380"/>
      <c r="E459" s="10"/>
      <c r="F459" s="380" t="s">
        <v>54</v>
      </c>
      <c r="G459" s="380"/>
    </row>
    <row r="460" spans="1:7" ht="18" x14ac:dyDescent="0.35">
      <c r="A460" s="29" t="s">
        <v>152</v>
      </c>
      <c r="B460" s="10"/>
      <c r="C460" s="10"/>
      <c r="D460" s="10"/>
      <c r="E460" s="10"/>
      <c r="F460" s="10"/>
      <c r="G460" s="10"/>
    </row>
    <row r="461" spans="1:7" ht="18" x14ac:dyDescent="0.35">
      <c r="A461" s="381" t="s">
        <v>44</v>
      </c>
      <c r="B461" s="381"/>
      <c r="C461" s="10"/>
      <c r="D461" s="10"/>
      <c r="E461" s="10"/>
      <c r="F461" s="10"/>
      <c r="G461" s="10"/>
    </row>
  </sheetData>
  <mergeCells count="674">
    <mergeCell ref="B441:C441"/>
    <mergeCell ref="D441:E441"/>
    <mergeCell ref="F441:G441"/>
    <mergeCell ref="A434:G434"/>
    <mergeCell ref="B438:C438"/>
    <mergeCell ref="D438:E438"/>
    <mergeCell ref="F438:G438"/>
    <mergeCell ref="B439:C439"/>
    <mergeCell ref="D439:E439"/>
    <mergeCell ref="F439:G439"/>
    <mergeCell ref="B440:C440"/>
    <mergeCell ref="D440:E440"/>
    <mergeCell ref="F440:G440"/>
    <mergeCell ref="B450:C450"/>
    <mergeCell ref="D450:E450"/>
    <mergeCell ref="F450:G450"/>
    <mergeCell ref="A443:G443"/>
    <mergeCell ref="B447:C447"/>
    <mergeCell ref="D447:E447"/>
    <mergeCell ref="F447:G447"/>
    <mergeCell ref="B448:C448"/>
    <mergeCell ref="D448:E448"/>
    <mergeCell ref="F448:G448"/>
    <mergeCell ref="B449:C449"/>
    <mergeCell ref="D449:E449"/>
    <mergeCell ref="F449:G449"/>
    <mergeCell ref="B432:C432"/>
    <mergeCell ref="D432:E432"/>
    <mergeCell ref="F432:G432"/>
    <mergeCell ref="A425:G425"/>
    <mergeCell ref="B429:C429"/>
    <mergeCell ref="D429:E429"/>
    <mergeCell ref="F429:G429"/>
    <mergeCell ref="B430:C430"/>
    <mergeCell ref="D430:E430"/>
    <mergeCell ref="F430:G430"/>
    <mergeCell ref="B431:C431"/>
    <mergeCell ref="D431:E431"/>
    <mergeCell ref="F431:G431"/>
    <mergeCell ref="A461:B461"/>
    <mergeCell ref="C456:D456"/>
    <mergeCell ref="F456:G456"/>
    <mergeCell ref="C458:D458"/>
    <mergeCell ref="F458:G458"/>
    <mergeCell ref="C459:D459"/>
    <mergeCell ref="F459:G459"/>
    <mergeCell ref="C452:D452"/>
    <mergeCell ref="F452:G452"/>
    <mergeCell ref="C453:D453"/>
    <mergeCell ref="F453:G453"/>
    <mergeCell ref="C455:D455"/>
    <mergeCell ref="F455:G455"/>
    <mergeCell ref="B420:C420"/>
    <mergeCell ref="D420:E420"/>
    <mergeCell ref="F420:G420"/>
    <mergeCell ref="B423:C423"/>
    <mergeCell ref="D423:E423"/>
    <mergeCell ref="F423:G423"/>
    <mergeCell ref="B418:C418"/>
    <mergeCell ref="D418:E418"/>
    <mergeCell ref="F418:G418"/>
    <mergeCell ref="B419:C419"/>
    <mergeCell ref="D419:E419"/>
    <mergeCell ref="F419:G419"/>
    <mergeCell ref="B421:C421"/>
    <mergeCell ref="D421:E421"/>
    <mergeCell ref="F421:G421"/>
    <mergeCell ref="B416:C416"/>
    <mergeCell ref="D416:E416"/>
    <mergeCell ref="F416:G416"/>
    <mergeCell ref="B417:C417"/>
    <mergeCell ref="D417:E417"/>
    <mergeCell ref="F417:G417"/>
    <mergeCell ref="B414:C414"/>
    <mergeCell ref="D414:E414"/>
    <mergeCell ref="F414:G414"/>
    <mergeCell ref="B415:C415"/>
    <mergeCell ref="D415:E415"/>
    <mergeCell ref="F415:G415"/>
    <mergeCell ref="B412:C412"/>
    <mergeCell ref="D412:E412"/>
    <mergeCell ref="F412:G412"/>
    <mergeCell ref="B413:C413"/>
    <mergeCell ref="D413:E413"/>
    <mergeCell ref="F413:G413"/>
    <mergeCell ref="B410:C410"/>
    <mergeCell ref="D410:E410"/>
    <mergeCell ref="F410:G410"/>
    <mergeCell ref="B411:C411"/>
    <mergeCell ref="D411:E411"/>
    <mergeCell ref="F411:G411"/>
    <mergeCell ref="B408:C408"/>
    <mergeCell ref="D408:E408"/>
    <mergeCell ref="F408:G408"/>
    <mergeCell ref="B409:C409"/>
    <mergeCell ref="D409:E409"/>
    <mergeCell ref="F409:G409"/>
    <mergeCell ref="A402:G402"/>
    <mergeCell ref="B406:C406"/>
    <mergeCell ref="D406:E406"/>
    <mergeCell ref="F406:G406"/>
    <mergeCell ref="B407:C407"/>
    <mergeCell ref="D407:E407"/>
    <mergeCell ref="F407:G407"/>
    <mergeCell ref="B399:C399"/>
    <mergeCell ref="D399:E399"/>
    <mergeCell ref="F399:G399"/>
    <mergeCell ref="B400:C400"/>
    <mergeCell ref="D400:E400"/>
    <mergeCell ref="F400:G400"/>
    <mergeCell ref="A393:G393"/>
    <mergeCell ref="B397:C397"/>
    <mergeCell ref="D397:E397"/>
    <mergeCell ref="F397:G397"/>
    <mergeCell ref="B398:C398"/>
    <mergeCell ref="D398:E398"/>
    <mergeCell ref="F398:G398"/>
    <mergeCell ref="B390:C390"/>
    <mergeCell ref="D390:E390"/>
    <mergeCell ref="F390:G390"/>
    <mergeCell ref="B391:C391"/>
    <mergeCell ref="D391:E391"/>
    <mergeCell ref="F391:G391"/>
    <mergeCell ref="A384:G384"/>
    <mergeCell ref="B388:C388"/>
    <mergeCell ref="D388:E388"/>
    <mergeCell ref="F388:G388"/>
    <mergeCell ref="B389:C389"/>
    <mergeCell ref="D389:E389"/>
    <mergeCell ref="F389:G389"/>
    <mergeCell ref="B381:C381"/>
    <mergeCell ref="D381:E381"/>
    <mergeCell ref="F381:G381"/>
    <mergeCell ref="B382:C382"/>
    <mergeCell ref="D382:E382"/>
    <mergeCell ref="F382:G382"/>
    <mergeCell ref="B379:C379"/>
    <mergeCell ref="D379:E379"/>
    <mergeCell ref="F379:G379"/>
    <mergeCell ref="B380:C380"/>
    <mergeCell ref="D380:E380"/>
    <mergeCell ref="F380:G380"/>
    <mergeCell ref="A373:G373"/>
    <mergeCell ref="B377:C377"/>
    <mergeCell ref="D377:E377"/>
    <mergeCell ref="F377:G377"/>
    <mergeCell ref="B378:C378"/>
    <mergeCell ref="D378:E378"/>
    <mergeCell ref="F378:G378"/>
    <mergeCell ref="A370:B370"/>
    <mergeCell ref="C370:D370"/>
    <mergeCell ref="E370:G370"/>
    <mergeCell ref="A371:B371"/>
    <mergeCell ref="C371:D371"/>
    <mergeCell ref="E371:G371"/>
    <mergeCell ref="A364:G364"/>
    <mergeCell ref="A368:B368"/>
    <mergeCell ref="C368:D368"/>
    <mergeCell ref="E368:G368"/>
    <mergeCell ref="A369:B369"/>
    <mergeCell ref="C369:D369"/>
    <mergeCell ref="E369:G369"/>
    <mergeCell ref="A361:C361"/>
    <mergeCell ref="D361:E361"/>
    <mergeCell ref="F361:G361"/>
    <mergeCell ref="A362:C362"/>
    <mergeCell ref="D362:E362"/>
    <mergeCell ref="F362:G362"/>
    <mergeCell ref="A359:C359"/>
    <mergeCell ref="D359:E359"/>
    <mergeCell ref="F359:G359"/>
    <mergeCell ref="A360:C360"/>
    <mergeCell ref="D360:E360"/>
    <mergeCell ref="F360:G360"/>
    <mergeCell ref="A357:C357"/>
    <mergeCell ref="D357:E357"/>
    <mergeCell ref="F357:G357"/>
    <mergeCell ref="A358:C358"/>
    <mergeCell ref="D358:E358"/>
    <mergeCell ref="F358:G358"/>
    <mergeCell ref="A352:C352"/>
    <mergeCell ref="D352:E352"/>
    <mergeCell ref="F352:G352"/>
    <mergeCell ref="A353:C353"/>
    <mergeCell ref="D353:E353"/>
    <mergeCell ref="F353:G353"/>
    <mergeCell ref="A346:G346"/>
    <mergeCell ref="A350:C350"/>
    <mergeCell ref="D350:E350"/>
    <mergeCell ref="F350:G350"/>
    <mergeCell ref="A351:C351"/>
    <mergeCell ref="D351:E351"/>
    <mergeCell ref="F351:G351"/>
    <mergeCell ref="A343:C343"/>
    <mergeCell ref="D343:E343"/>
    <mergeCell ref="F343:G343"/>
    <mergeCell ref="A344:C344"/>
    <mergeCell ref="D344:E344"/>
    <mergeCell ref="F344:G344"/>
    <mergeCell ref="A341:C341"/>
    <mergeCell ref="D341:E341"/>
    <mergeCell ref="F341:G341"/>
    <mergeCell ref="A342:C342"/>
    <mergeCell ref="D342:E342"/>
    <mergeCell ref="F342:G342"/>
    <mergeCell ref="A339:C339"/>
    <mergeCell ref="D339:E339"/>
    <mergeCell ref="F339:G339"/>
    <mergeCell ref="A340:C340"/>
    <mergeCell ref="D340:E340"/>
    <mergeCell ref="F340:G340"/>
    <mergeCell ref="A334:C334"/>
    <mergeCell ref="D334:E334"/>
    <mergeCell ref="F334:G334"/>
    <mergeCell ref="A338:C338"/>
    <mergeCell ref="D338:E338"/>
    <mergeCell ref="F338:G338"/>
    <mergeCell ref="A332:C332"/>
    <mergeCell ref="D332:E332"/>
    <mergeCell ref="F332:G332"/>
    <mergeCell ref="A333:C333"/>
    <mergeCell ref="D333:E333"/>
    <mergeCell ref="F333:G333"/>
    <mergeCell ref="B325:C325"/>
    <mergeCell ref="D325:E325"/>
    <mergeCell ref="F325:G325"/>
    <mergeCell ref="A327:G327"/>
    <mergeCell ref="A331:C331"/>
    <mergeCell ref="D331:E331"/>
    <mergeCell ref="F331:G331"/>
    <mergeCell ref="B323:C323"/>
    <mergeCell ref="D323:E323"/>
    <mergeCell ref="F323:G323"/>
    <mergeCell ref="B324:C324"/>
    <mergeCell ref="D324:E324"/>
    <mergeCell ref="F324:G324"/>
    <mergeCell ref="B316:C316"/>
    <mergeCell ref="D316:E316"/>
    <mergeCell ref="F316:G316"/>
    <mergeCell ref="A318:G318"/>
    <mergeCell ref="B322:C322"/>
    <mergeCell ref="D322:E322"/>
    <mergeCell ref="F322:G322"/>
    <mergeCell ref="B313:C313"/>
    <mergeCell ref="D313:E313"/>
    <mergeCell ref="F313:G313"/>
    <mergeCell ref="B314:C314"/>
    <mergeCell ref="D314:E314"/>
    <mergeCell ref="F314:G314"/>
    <mergeCell ref="B311:C311"/>
    <mergeCell ref="D311:E311"/>
    <mergeCell ref="F311:G311"/>
    <mergeCell ref="B312:C312"/>
    <mergeCell ref="D312:E312"/>
    <mergeCell ref="F312:G312"/>
    <mergeCell ref="A305:G305"/>
    <mergeCell ref="B309:C309"/>
    <mergeCell ref="D309:E309"/>
    <mergeCell ref="F309:G309"/>
    <mergeCell ref="B310:C310"/>
    <mergeCell ref="D310:E310"/>
    <mergeCell ref="F310:G310"/>
    <mergeCell ref="B302:C302"/>
    <mergeCell ref="D302:E302"/>
    <mergeCell ref="F302:G302"/>
    <mergeCell ref="B303:C303"/>
    <mergeCell ref="D303:E303"/>
    <mergeCell ref="F303:G303"/>
    <mergeCell ref="A296:G296"/>
    <mergeCell ref="B300:C300"/>
    <mergeCell ref="D300:E300"/>
    <mergeCell ref="F300:G300"/>
    <mergeCell ref="B301:C301"/>
    <mergeCell ref="D301:E301"/>
    <mergeCell ref="F301:G301"/>
    <mergeCell ref="B293:C293"/>
    <mergeCell ref="D293:E293"/>
    <mergeCell ref="F293:G293"/>
    <mergeCell ref="B294:C294"/>
    <mergeCell ref="D294:E294"/>
    <mergeCell ref="F294:G294"/>
    <mergeCell ref="B291:C291"/>
    <mergeCell ref="D291:E291"/>
    <mergeCell ref="F291:G291"/>
    <mergeCell ref="B292:C292"/>
    <mergeCell ref="D292:E292"/>
    <mergeCell ref="F292:G292"/>
    <mergeCell ref="B284:C284"/>
    <mergeCell ref="D284:E284"/>
    <mergeCell ref="F284:G284"/>
    <mergeCell ref="A286:G286"/>
    <mergeCell ref="B290:C290"/>
    <mergeCell ref="D290:E290"/>
    <mergeCell ref="F290:G290"/>
    <mergeCell ref="B282:C282"/>
    <mergeCell ref="D282:E282"/>
    <mergeCell ref="F282:G282"/>
    <mergeCell ref="B283:C283"/>
    <mergeCell ref="D283:E283"/>
    <mergeCell ref="F283:G283"/>
    <mergeCell ref="B274:C274"/>
    <mergeCell ref="D274:E274"/>
    <mergeCell ref="F274:G274"/>
    <mergeCell ref="A276:G276"/>
    <mergeCell ref="A277:G277"/>
    <mergeCell ref="B281:C281"/>
    <mergeCell ref="D281:E281"/>
    <mergeCell ref="F281:G281"/>
    <mergeCell ref="B272:C272"/>
    <mergeCell ref="D272:E272"/>
    <mergeCell ref="F272:G272"/>
    <mergeCell ref="B273:C273"/>
    <mergeCell ref="D273:E273"/>
    <mergeCell ref="F273:G273"/>
    <mergeCell ref="B270:C270"/>
    <mergeCell ref="D270:E270"/>
    <mergeCell ref="F270:G270"/>
    <mergeCell ref="B271:C271"/>
    <mergeCell ref="D271:E271"/>
    <mergeCell ref="F271:G271"/>
    <mergeCell ref="B268:C268"/>
    <mergeCell ref="D268:E268"/>
    <mergeCell ref="F268:G268"/>
    <mergeCell ref="B269:C269"/>
    <mergeCell ref="D269:E269"/>
    <mergeCell ref="F269:G269"/>
    <mergeCell ref="B266:C266"/>
    <mergeCell ref="D266:E266"/>
    <mergeCell ref="F266:G266"/>
    <mergeCell ref="B267:C267"/>
    <mergeCell ref="D267:E267"/>
    <mergeCell ref="F267:G267"/>
    <mergeCell ref="B264:C264"/>
    <mergeCell ref="D264:E264"/>
    <mergeCell ref="F264:G264"/>
    <mergeCell ref="B265:C265"/>
    <mergeCell ref="D265:E265"/>
    <mergeCell ref="F265:G265"/>
    <mergeCell ref="A259:G259"/>
    <mergeCell ref="B262:C262"/>
    <mergeCell ref="D262:E262"/>
    <mergeCell ref="F262:G262"/>
    <mergeCell ref="B263:C263"/>
    <mergeCell ref="D263:E263"/>
    <mergeCell ref="F263:G263"/>
    <mergeCell ref="B256:C256"/>
    <mergeCell ref="D256:E256"/>
    <mergeCell ref="F256:G256"/>
    <mergeCell ref="B257:C257"/>
    <mergeCell ref="D257:E257"/>
    <mergeCell ref="F257:G257"/>
    <mergeCell ref="B254:C254"/>
    <mergeCell ref="D254:E254"/>
    <mergeCell ref="F254:G254"/>
    <mergeCell ref="B255:C255"/>
    <mergeCell ref="D255:E255"/>
    <mergeCell ref="F255:G255"/>
    <mergeCell ref="B249:C249"/>
    <mergeCell ref="D249:E249"/>
    <mergeCell ref="F249:G249"/>
    <mergeCell ref="B250:C250"/>
    <mergeCell ref="D250:E250"/>
    <mergeCell ref="F250:G250"/>
    <mergeCell ref="B247:C247"/>
    <mergeCell ref="D247:E247"/>
    <mergeCell ref="F247:G247"/>
    <mergeCell ref="B248:C248"/>
    <mergeCell ref="D248:E248"/>
    <mergeCell ref="F248:G248"/>
    <mergeCell ref="B242:C242"/>
    <mergeCell ref="D242:E242"/>
    <mergeCell ref="F242:G242"/>
    <mergeCell ref="B243:C243"/>
    <mergeCell ref="D243:E243"/>
    <mergeCell ref="F243:G243"/>
    <mergeCell ref="A236:G236"/>
    <mergeCell ref="B240:C240"/>
    <mergeCell ref="D240:E240"/>
    <mergeCell ref="F240:G240"/>
    <mergeCell ref="B241:C241"/>
    <mergeCell ref="D241:E241"/>
    <mergeCell ref="F241:G241"/>
    <mergeCell ref="B233:C233"/>
    <mergeCell ref="D233:E233"/>
    <mergeCell ref="F233:G233"/>
    <mergeCell ref="B234:C234"/>
    <mergeCell ref="D234:E234"/>
    <mergeCell ref="F234:G234"/>
    <mergeCell ref="B231:C231"/>
    <mergeCell ref="D231:E231"/>
    <mergeCell ref="F231:G231"/>
    <mergeCell ref="B232:C232"/>
    <mergeCell ref="D232:E232"/>
    <mergeCell ref="F232:G232"/>
    <mergeCell ref="B226:C226"/>
    <mergeCell ref="D226:E226"/>
    <mergeCell ref="F226:G226"/>
    <mergeCell ref="B227:C227"/>
    <mergeCell ref="D227:E227"/>
    <mergeCell ref="F227:G227"/>
    <mergeCell ref="B224:C224"/>
    <mergeCell ref="D224:E224"/>
    <mergeCell ref="F224:G224"/>
    <mergeCell ref="B225:C225"/>
    <mergeCell ref="D225:E225"/>
    <mergeCell ref="F225:G225"/>
    <mergeCell ref="B218:C218"/>
    <mergeCell ref="D218:E218"/>
    <mergeCell ref="F218:G218"/>
    <mergeCell ref="B219:C219"/>
    <mergeCell ref="D219:E219"/>
    <mergeCell ref="F219:G220"/>
    <mergeCell ref="B220:C220"/>
    <mergeCell ref="D220:E220"/>
    <mergeCell ref="B205:C205"/>
    <mergeCell ref="D205:E205"/>
    <mergeCell ref="F205:G205"/>
    <mergeCell ref="A214:G214"/>
    <mergeCell ref="B217:C217"/>
    <mergeCell ref="D217:E217"/>
    <mergeCell ref="F217:G217"/>
    <mergeCell ref="B210:C210"/>
    <mergeCell ref="D210:E210"/>
    <mergeCell ref="F210:G210"/>
    <mergeCell ref="B211:C211"/>
    <mergeCell ref="D211:E211"/>
    <mergeCell ref="F211:G211"/>
    <mergeCell ref="B212:C212"/>
    <mergeCell ref="D212:E212"/>
    <mergeCell ref="F212:G212"/>
    <mergeCell ref="D183:E183"/>
    <mergeCell ref="F183:G183"/>
    <mergeCell ref="A191:G191"/>
    <mergeCell ref="B202:C202"/>
    <mergeCell ref="D202:E202"/>
    <mergeCell ref="F202:G202"/>
    <mergeCell ref="D187:E187"/>
    <mergeCell ref="F187:G187"/>
    <mergeCell ref="D188:E188"/>
    <mergeCell ref="F188:G188"/>
    <mergeCell ref="D189:E189"/>
    <mergeCell ref="F189:G189"/>
    <mergeCell ref="B194:C194"/>
    <mergeCell ref="D194:E194"/>
    <mergeCell ref="F194:G194"/>
    <mergeCell ref="B195:C195"/>
    <mergeCell ref="D195:E195"/>
    <mergeCell ref="F195:G195"/>
    <mergeCell ref="B196:C196"/>
    <mergeCell ref="D196:E196"/>
    <mergeCell ref="F196:G196"/>
    <mergeCell ref="B197:C197"/>
    <mergeCell ref="D197:E197"/>
    <mergeCell ref="F197:G197"/>
    <mergeCell ref="B177:C177"/>
    <mergeCell ref="D177:E177"/>
    <mergeCell ref="F177:G177"/>
    <mergeCell ref="D181:E181"/>
    <mergeCell ref="F181:G181"/>
    <mergeCell ref="D182:E182"/>
    <mergeCell ref="F182:G182"/>
    <mergeCell ref="A171:G171"/>
    <mergeCell ref="B175:C175"/>
    <mergeCell ref="D175:E175"/>
    <mergeCell ref="F175:G175"/>
    <mergeCell ref="B176:C176"/>
    <mergeCell ref="D176:E176"/>
    <mergeCell ref="F176:G176"/>
    <mergeCell ref="C167:D167"/>
    <mergeCell ref="F167:G167"/>
    <mergeCell ref="C168:D168"/>
    <mergeCell ref="F168:G168"/>
    <mergeCell ref="C169:D169"/>
    <mergeCell ref="F169:G169"/>
    <mergeCell ref="C161:D161"/>
    <mergeCell ref="F161:G161"/>
    <mergeCell ref="C162:D162"/>
    <mergeCell ref="F162:G162"/>
    <mergeCell ref="C166:D166"/>
    <mergeCell ref="F166:G166"/>
    <mergeCell ref="C153:D153"/>
    <mergeCell ref="F153:G153"/>
    <mergeCell ref="C154:D154"/>
    <mergeCell ref="F154:G154"/>
    <mergeCell ref="A156:G156"/>
    <mergeCell ref="C160:D160"/>
    <mergeCell ref="F160:G160"/>
    <mergeCell ref="A146:B146"/>
    <mergeCell ref="D146:E146"/>
    <mergeCell ref="F146:G146"/>
    <mergeCell ref="A148:G148"/>
    <mergeCell ref="C152:D152"/>
    <mergeCell ref="F152:G152"/>
    <mergeCell ref="A140:G140"/>
    <mergeCell ref="A144:B144"/>
    <mergeCell ref="D144:E144"/>
    <mergeCell ref="F144:G144"/>
    <mergeCell ref="A145:B145"/>
    <mergeCell ref="D145:E145"/>
    <mergeCell ref="F145:G145"/>
    <mergeCell ref="A132:G132"/>
    <mergeCell ref="C136:E136"/>
    <mergeCell ref="F136:G136"/>
    <mergeCell ref="C137:E137"/>
    <mergeCell ref="F137:G137"/>
    <mergeCell ref="C138:E138"/>
    <mergeCell ref="F138:G138"/>
    <mergeCell ref="A124:G124"/>
    <mergeCell ref="C128:D128"/>
    <mergeCell ref="F128:G128"/>
    <mergeCell ref="C129:D129"/>
    <mergeCell ref="F129:G129"/>
    <mergeCell ref="C130:D130"/>
    <mergeCell ref="F130:G130"/>
    <mergeCell ref="B121:C121"/>
    <mergeCell ref="D121:E121"/>
    <mergeCell ref="F121:G121"/>
    <mergeCell ref="B122:C122"/>
    <mergeCell ref="D122:E122"/>
    <mergeCell ref="F122:G122"/>
    <mergeCell ref="D109:F109"/>
    <mergeCell ref="A115:G115"/>
    <mergeCell ref="A119:A120"/>
    <mergeCell ref="B119:C120"/>
    <mergeCell ref="D119:E120"/>
    <mergeCell ref="F119:G120"/>
    <mergeCell ref="B94:C94"/>
    <mergeCell ref="D94:E94"/>
    <mergeCell ref="F94:G94"/>
    <mergeCell ref="A102:G102"/>
    <mergeCell ref="A104:G104"/>
    <mergeCell ref="A108:A110"/>
    <mergeCell ref="B108:B110"/>
    <mergeCell ref="C108:F108"/>
    <mergeCell ref="G108:G110"/>
    <mergeCell ref="C109:C110"/>
    <mergeCell ref="A96:G96"/>
    <mergeCell ref="B98:C98"/>
    <mergeCell ref="B99:C99"/>
    <mergeCell ref="B100:C100"/>
    <mergeCell ref="B92:C92"/>
    <mergeCell ref="D92:E92"/>
    <mergeCell ref="F92:G92"/>
    <mergeCell ref="B93:C93"/>
    <mergeCell ref="D93:E93"/>
    <mergeCell ref="F93:G93"/>
    <mergeCell ref="A86:G86"/>
    <mergeCell ref="B90:C90"/>
    <mergeCell ref="D90:E90"/>
    <mergeCell ref="F90:G90"/>
    <mergeCell ref="B91:C91"/>
    <mergeCell ref="D91:E91"/>
    <mergeCell ref="F91:G91"/>
    <mergeCell ref="B83:C83"/>
    <mergeCell ref="D83:E83"/>
    <mergeCell ref="F83:G83"/>
    <mergeCell ref="B84:C84"/>
    <mergeCell ref="D84:E84"/>
    <mergeCell ref="F84:G84"/>
    <mergeCell ref="B78:C78"/>
    <mergeCell ref="D78:E78"/>
    <mergeCell ref="F78:G78"/>
    <mergeCell ref="B82:C82"/>
    <mergeCell ref="D82:E82"/>
    <mergeCell ref="F82:G82"/>
    <mergeCell ref="A72:G72"/>
    <mergeCell ref="B76:C76"/>
    <mergeCell ref="D76:E76"/>
    <mergeCell ref="F76:G76"/>
    <mergeCell ref="B77:C77"/>
    <mergeCell ref="D77:E77"/>
    <mergeCell ref="F77:G77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48:C48"/>
    <mergeCell ref="D48:E48"/>
    <mergeCell ref="F48:G48"/>
    <mergeCell ref="A50:G50"/>
    <mergeCell ref="B54:C54"/>
    <mergeCell ref="D54:E54"/>
    <mergeCell ref="F54:G54"/>
    <mergeCell ref="A42:G42"/>
    <mergeCell ref="B46:C46"/>
    <mergeCell ref="D46:E46"/>
    <mergeCell ref="F46:G46"/>
    <mergeCell ref="B47:C47"/>
    <mergeCell ref="D47:E47"/>
    <mergeCell ref="F47:G47"/>
    <mergeCell ref="A34:G34"/>
    <mergeCell ref="A38:C38"/>
    <mergeCell ref="D38:G38"/>
    <mergeCell ref="A39:C39"/>
    <mergeCell ref="D39:G39"/>
    <mergeCell ref="A40:C40"/>
    <mergeCell ref="D40:G40"/>
    <mergeCell ref="B31:C31"/>
    <mergeCell ref="D31:E31"/>
    <mergeCell ref="F31:G31"/>
    <mergeCell ref="B32:C32"/>
    <mergeCell ref="D32:E32"/>
    <mergeCell ref="F32:G32"/>
    <mergeCell ref="B26:C26"/>
    <mergeCell ref="D26:E26"/>
    <mergeCell ref="F26:G26"/>
    <mergeCell ref="B30:C30"/>
    <mergeCell ref="D30:E30"/>
    <mergeCell ref="F30:G30"/>
    <mergeCell ref="D24:E24"/>
    <mergeCell ref="F24:G24"/>
    <mergeCell ref="B25:C25"/>
    <mergeCell ref="D25:E25"/>
    <mergeCell ref="F25:G25"/>
    <mergeCell ref="B19:C19"/>
    <mergeCell ref="D19:E19"/>
    <mergeCell ref="F19:G19"/>
    <mergeCell ref="B20:C20"/>
    <mergeCell ref="D20:E20"/>
    <mergeCell ref="F20:G20"/>
    <mergeCell ref="B315:C315"/>
    <mergeCell ref="D315:E315"/>
    <mergeCell ref="F315:G315"/>
    <mergeCell ref="E1:G1"/>
    <mergeCell ref="A2:G2"/>
    <mergeCell ref="A4:G4"/>
    <mergeCell ref="A5:G5"/>
    <mergeCell ref="B9:C9"/>
    <mergeCell ref="D9:E9"/>
    <mergeCell ref="F9:G9"/>
    <mergeCell ref="B12:C12"/>
    <mergeCell ref="D12:E12"/>
    <mergeCell ref="F12:G12"/>
    <mergeCell ref="A14:G14"/>
    <mergeCell ref="B18:C18"/>
    <mergeCell ref="D18:E18"/>
    <mergeCell ref="F18:G18"/>
    <mergeCell ref="B10:C10"/>
    <mergeCell ref="D10:E10"/>
    <mergeCell ref="F10:G10"/>
    <mergeCell ref="B11:C11"/>
    <mergeCell ref="D11:E11"/>
    <mergeCell ref="F11:G11"/>
    <mergeCell ref="B24:C24"/>
    <mergeCell ref="B209:C209"/>
    <mergeCell ref="D209:E209"/>
    <mergeCell ref="F209:G209"/>
    <mergeCell ref="B203:C203"/>
    <mergeCell ref="D203:E203"/>
    <mergeCell ref="F203:G203"/>
    <mergeCell ref="B204:C204"/>
    <mergeCell ref="D204:E204"/>
    <mergeCell ref="F204:G204"/>
  </mergeCells>
  <pageMargins left="1.3779527559055118" right="0.39370078740157483" top="0.98425196850393704" bottom="0.78740157480314965" header="0.31496062992125984" footer="0.31496062992125984"/>
  <pageSetup paperSize="9" scale="47" orientation="portrait" horizontalDpi="300" verticalDpi="300" r:id="rId1"/>
  <rowBreaks count="8" manualBreakCount="8">
    <brk id="32" max="16383" man="1"/>
    <brk id="70" max="16383" man="1"/>
    <brk id="139" max="16383" man="1"/>
    <brk id="170" max="10" man="1"/>
    <brk id="220" max="16383" man="1"/>
    <brk id="274" max="16383" man="1"/>
    <brk id="317" max="16383" man="1"/>
    <brk id="3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24"/>
  <sheetViews>
    <sheetView view="pageBreakPreview" zoomScaleNormal="100" zoomScaleSheetLayoutView="100" workbookViewId="0">
      <selection activeCell="I137" sqref="I137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6" width="17.6640625" style="7" customWidth="1"/>
    <col min="7" max="7" width="8.88671875" style="7"/>
    <col min="8" max="8" width="9.88671875" style="7" bestFit="1" customWidth="1"/>
    <col min="9" max="11" width="12.33203125" style="7" bestFit="1" customWidth="1"/>
    <col min="12" max="16384" width="8.88671875" style="7"/>
  </cols>
  <sheetData>
    <row r="1" spans="1:11" ht="17.399999999999999" x14ac:dyDescent="0.3">
      <c r="A1" s="369" t="s">
        <v>186</v>
      </c>
      <c r="B1" s="369"/>
      <c r="C1" s="369"/>
      <c r="D1" s="369"/>
      <c r="E1" s="369"/>
      <c r="F1" s="369"/>
    </row>
    <row r="2" spans="1:11" ht="17.399999999999999" x14ac:dyDescent="0.3">
      <c r="A2" s="369" t="s">
        <v>354</v>
      </c>
      <c r="B2" s="369"/>
      <c r="C2" s="369"/>
      <c r="D2" s="369"/>
      <c r="E2" s="369"/>
      <c r="F2" s="369"/>
    </row>
    <row r="3" spans="1:11" ht="15" x14ac:dyDescent="0.3">
      <c r="A3" s="30"/>
    </row>
    <row r="4" spans="1:11" ht="18.600000000000001" thickBot="1" x14ac:dyDescent="0.35">
      <c r="A4" s="6"/>
      <c r="F4" s="6" t="s">
        <v>51</v>
      </c>
    </row>
    <row r="5" spans="1:11" ht="18.600000000000001" customHeight="1" x14ac:dyDescent="0.3">
      <c r="A5" s="374" t="s">
        <v>0</v>
      </c>
      <c r="B5" s="367" t="s">
        <v>45</v>
      </c>
      <c r="C5" s="376" t="s">
        <v>46</v>
      </c>
      <c r="D5" s="367" t="s">
        <v>1</v>
      </c>
      <c r="E5" s="367" t="s">
        <v>2</v>
      </c>
      <c r="F5" s="389"/>
    </row>
    <row r="6" spans="1:11" ht="125.4" thickBot="1" x14ac:dyDescent="0.35">
      <c r="A6" s="375"/>
      <c r="B6" s="368"/>
      <c r="C6" s="377"/>
      <c r="D6" s="368"/>
      <c r="E6" s="122" t="s">
        <v>3</v>
      </c>
      <c r="F6" s="38" t="s">
        <v>4</v>
      </c>
    </row>
    <row r="7" spans="1:11" ht="15" thickBot="1" x14ac:dyDescent="0.35">
      <c r="A7" s="43">
        <v>1</v>
      </c>
      <c r="B7" s="44">
        <v>2</v>
      </c>
      <c r="C7" s="44">
        <v>3</v>
      </c>
      <c r="D7" s="44">
        <v>4</v>
      </c>
      <c r="E7" s="44">
        <v>5</v>
      </c>
      <c r="F7" s="45">
        <v>6</v>
      </c>
    </row>
    <row r="8" spans="1:11" ht="54" x14ac:dyDescent="0.3">
      <c r="A8" s="39" t="s">
        <v>47</v>
      </c>
      <c r="B8" s="40" t="s">
        <v>5</v>
      </c>
      <c r="C8" s="40" t="s">
        <v>5</v>
      </c>
      <c r="D8" s="41">
        <f>E8+F8</f>
        <v>0</v>
      </c>
      <c r="E8" s="41">
        <v>0</v>
      </c>
      <c r="F8" s="42">
        <v>0</v>
      </c>
    </row>
    <row r="9" spans="1:11" ht="54" x14ac:dyDescent="0.3">
      <c r="A9" s="120" t="s">
        <v>48</v>
      </c>
      <c r="B9" s="124" t="s">
        <v>5</v>
      </c>
      <c r="C9" s="124" t="s">
        <v>5</v>
      </c>
      <c r="D9" s="5">
        <f t="shared" ref="D9:D82" si="0">E9+F9</f>
        <v>0</v>
      </c>
      <c r="E9" s="5">
        <f>E8+E10-E25+E114</f>
        <v>0</v>
      </c>
      <c r="F9" s="5">
        <f>F8+F10-F25+F114</f>
        <v>0</v>
      </c>
    </row>
    <row r="10" spans="1:11" ht="18" x14ac:dyDescent="0.3">
      <c r="A10" s="120" t="s">
        <v>49</v>
      </c>
      <c r="B10" s="124" t="s">
        <v>5</v>
      </c>
      <c r="C10" s="124" t="s">
        <v>5</v>
      </c>
      <c r="D10" s="2">
        <f>E10+F10</f>
        <v>43900</v>
      </c>
      <c r="E10" s="2">
        <f>E12+E13+E14+E15+E16+E17+E21</f>
        <v>43900</v>
      </c>
      <c r="F10" s="4">
        <f>F12+F13+F14+F15+F16+F17+F21+F107</f>
        <v>0</v>
      </c>
      <c r="J10" s="50"/>
      <c r="K10" s="50"/>
    </row>
    <row r="11" spans="1:11" ht="18" x14ac:dyDescent="0.3">
      <c r="A11" s="120" t="s">
        <v>6</v>
      </c>
      <c r="B11" s="124"/>
      <c r="C11" s="124"/>
      <c r="D11" s="2"/>
      <c r="E11" s="2"/>
      <c r="F11" s="4"/>
      <c r="J11" s="50"/>
      <c r="K11" s="50"/>
    </row>
    <row r="12" spans="1:11" ht="36" x14ac:dyDescent="0.3">
      <c r="A12" s="120" t="s">
        <v>66</v>
      </c>
      <c r="B12" s="124">
        <v>120</v>
      </c>
      <c r="C12" s="124" t="s">
        <v>5</v>
      </c>
      <c r="D12" s="2">
        <f t="shared" si="0"/>
        <v>0</v>
      </c>
      <c r="E12" s="2">
        <v>0</v>
      </c>
      <c r="F12" s="4">
        <v>0</v>
      </c>
      <c r="J12" s="50"/>
      <c r="K12" s="50"/>
    </row>
    <row r="13" spans="1:11" ht="72" x14ac:dyDescent="0.3">
      <c r="A13" s="120" t="s">
        <v>65</v>
      </c>
      <c r="B13" s="124">
        <v>130</v>
      </c>
      <c r="C13" s="124" t="s">
        <v>5</v>
      </c>
      <c r="D13" s="2">
        <f>E13+F13</f>
        <v>43900</v>
      </c>
      <c r="E13" s="2">
        <v>43900</v>
      </c>
      <c r="F13" s="4">
        <v>0</v>
      </c>
      <c r="J13" s="50"/>
      <c r="K13" s="50"/>
    </row>
    <row r="14" spans="1:11" ht="72" x14ac:dyDescent="0.3">
      <c r="A14" s="120" t="s">
        <v>64</v>
      </c>
      <c r="B14" s="124">
        <v>140</v>
      </c>
      <c r="C14" s="124" t="s">
        <v>5</v>
      </c>
      <c r="D14" s="2">
        <f t="shared" si="0"/>
        <v>0</v>
      </c>
      <c r="E14" s="2">
        <v>0</v>
      </c>
      <c r="F14" s="4">
        <v>0</v>
      </c>
      <c r="J14" s="50"/>
      <c r="K14" s="50"/>
    </row>
    <row r="15" spans="1:11" ht="54" x14ac:dyDescent="0.3">
      <c r="A15" s="120" t="s">
        <v>63</v>
      </c>
      <c r="B15" s="124">
        <v>150</v>
      </c>
      <c r="C15" s="124" t="s">
        <v>5</v>
      </c>
      <c r="D15" s="2">
        <f t="shared" si="0"/>
        <v>0</v>
      </c>
      <c r="E15" s="2">
        <v>0</v>
      </c>
      <c r="F15" s="4">
        <v>0</v>
      </c>
    </row>
    <row r="16" spans="1:11" ht="18" x14ac:dyDescent="0.3">
      <c r="A16" s="120" t="s">
        <v>62</v>
      </c>
      <c r="B16" s="124">
        <v>180</v>
      </c>
      <c r="C16" s="124" t="s">
        <v>5</v>
      </c>
      <c r="D16" s="2">
        <f t="shared" si="0"/>
        <v>0</v>
      </c>
      <c r="E16" s="2">
        <v>0</v>
      </c>
      <c r="F16" s="4">
        <v>0</v>
      </c>
    </row>
    <row r="17" spans="1:6" ht="36" x14ac:dyDescent="0.3">
      <c r="A17" s="120" t="s">
        <v>61</v>
      </c>
      <c r="B17" s="124" t="s">
        <v>5</v>
      </c>
      <c r="C17" s="124" t="s">
        <v>5</v>
      </c>
      <c r="D17" s="2">
        <f t="shared" si="0"/>
        <v>0</v>
      </c>
      <c r="E17" s="2">
        <f t="shared" ref="E17:F17" si="1">E19+E20</f>
        <v>0</v>
      </c>
      <c r="F17" s="4">
        <f t="shared" si="1"/>
        <v>0</v>
      </c>
    </row>
    <row r="18" spans="1:6" ht="18" x14ac:dyDescent="0.3">
      <c r="A18" s="120" t="s">
        <v>6</v>
      </c>
      <c r="B18" s="124"/>
      <c r="C18" s="124"/>
      <c r="D18" s="2"/>
      <c r="E18" s="2"/>
      <c r="F18" s="4"/>
    </row>
    <row r="19" spans="1:6" ht="36" x14ac:dyDescent="0.3">
      <c r="A19" s="120" t="s">
        <v>71</v>
      </c>
      <c r="B19" s="124">
        <v>410</v>
      </c>
      <c r="C19" s="124" t="s">
        <v>5</v>
      </c>
      <c r="D19" s="2">
        <f t="shared" si="0"/>
        <v>0</v>
      </c>
      <c r="E19" s="2">
        <v>0</v>
      </c>
      <c r="F19" s="4">
        <v>0</v>
      </c>
    </row>
    <row r="20" spans="1:6" ht="54" x14ac:dyDescent="0.3">
      <c r="A20" s="120" t="s">
        <v>72</v>
      </c>
      <c r="B20" s="124">
        <v>440</v>
      </c>
      <c r="C20" s="124" t="s">
        <v>5</v>
      </c>
      <c r="D20" s="2">
        <f t="shared" si="0"/>
        <v>0</v>
      </c>
      <c r="E20" s="2">
        <v>0</v>
      </c>
      <c r="F20" s="4">
        <v>0</v>
      </c>
    </row>
    <row r="21" spans="1:6" ht="36" x14ac:dyDescent="0.3">
      <c r="A21" s="120" t="s">
        <v>50</v>
      </c>
      <c r="B21" s="124" t="s">
        <v>5</v>
      </c>
      <c r="C21" s="124" t="s">
        <v>5</v>
      </c>
      <c r="D21" s="2">
        <f t="shared" si="0"/>
        <v>0</v>
      </c>
      <c r="E21" s="2">
        <f t="shared" ref="E21:F21" si="2">E23+E24</f>
        <v>0</v>
      </c>
      <c r="F21" s="4">
        <f t="shared" si="2"/>
        <v>0</v>
      </c>
    </row>
    <row r="22" spans="1:6" ht="18" x14ac:dyDescent="0.3">
      <c r="A22" s="120" t="s">
        <v>9</v>
      </c>
      <c r="B22" s="124"/>
      <c r="C22" s="124"/>
      <c r="D22" s="2"/>
      <c r="E22" s="2"/>
      <c r="F22" s="4"/>
    </row>
    <row r="23" spans="1:6" ht="136.94999999999999" customHeight="1" x14ac:dyDescent="0.3">
      <c r="A23" s="120" t="s">
        <v>70</v>
      </c>
      <c r="B23" s="124">
        <v>510</v>
      </c>
      <c r="C23" s="124" t="s">
        <v>5</v>
      </c>
      <c r="D23" s="2">
        <f t="shared" si="0"/>
        <v>0</v>
      </c>
      <c r="E23" s="2">
        <v>0</v>
      </c>
      <c r="F23" s="4">
        <v>0</v>
      </c>
    </row>
    <row r="24" spans="1:6" ht="134.4" customHeight="1" x14ac:dyDescent="0.3">
      <c r="A24" s="120" t="s">
        <v>265</v>
      </c>
      <c r="B24" s="124">
        <v>510</v>
      </c>
      <c r="C24" s="124" t="s">
        <v>5</v>
      </c>
      <c r="D24" s="2">
        <f t="shared" si="0"/>
        <v>0</v>
      </c>
      <c r="E24" s="2">
        <v>0</v>
      </c>
      <c r="F24" s="4">
        <v>0</v>
      </c>
    </row>
    <row r="25" spans="1:6" ht="18" x14ac:dyDescent="0.3">
      <c r="A25" s="120" t="s">
        <v>7</v>
      </c>
      <c r="B25" s="124" t="s">
        <v>5</v>
      </c>
      <c r="C25" s="124">
        <v>900</v>
      </c>
      <c r="D25" s="5">
        <f t="shared" si="0"/>
        <v>43900</v>
      </c>
      <c r="E25" s="2">
        <f>E27+E98</f>
        <v>43900</v>
      </c>
      <c r="F25" s="2">
        <f>F27+F98</f>
        <v>0</v>
      </c>
    </row>
    <row r="26" spans="1:6" ht="18" x14ac:dyDescent="0.3">
      <c r="A26" s="120" t="s">
        <v>6</v>
      </c>
      <c r="B26" s="124"/>
      <c r="C26" s="124"/>
      <c r="D26" s="5"/>
      <c r="E26" s="2"/>
      <c r="F26" s="2"/>
    </row>
    <row r="27" spans="1:6" ht="18" x14ac:dyDescent="0.3">
      <c r="A27" s="120" t="s">
        <v>8</v>
      </c>
      <c r="B27" s="124" t="s">
        <v>5</v>
      </c>
      <c r="C27" s="124">
        <v>200</v>
      </c>
      <c r="D27" s="5">
        <f t="shared" si="0"/>
        <v>33000</v>
      </c>
      <c r="E27" s="2">
        <f>E29+E37+E66+E77</f>
        <v>33000</v>
      </c>
      <c r="F27" s="2">
        <f>F29+F37+F66+F77</f>
        <v>0</v>
      </c>
    </row>
    <row r="28" spans="1:6" ht="14.4" customHeight="1" x14ac:dyDescent="0.3">
      <c r="A28" s="120" t="s">
        <v>9</v>
      </c>
      <c r="B28" s="124"/>
      <c r="C28" s="124"/>
      <c r="D28" s="5"/>
      <c r="E28" s="2"/>
      <c r="F28" s="2"/>
    </row>
    <row r="29" spans="1:6" ht="72" x14ac:dyDescent="0.3">
      <c r="A29" s="120" t="s">
        <v>10</v>
      </c>
      <c r="B29" s="124" t="s">
        <v>5</v>
      </c>
      <c r="C29" s="124">
        <v>210</v>
      </c>
      <c r="D29" s="5">
        <f t="shared" si="0"/>
        <v>0</v>
      </c>
      <c r="E29" s="2">
        <f>E31+E32+E33+E34</f>
        <v>0</v>
      </c>
      <c r="F29" s="2">
        <f>F31+F32+F33+F34</f>
        <v>0</v>
      </c>
    </row>
    <row r="30" spans="1:6" ht="18" x14ac:dyDescent="0.3">
      <c r="A30" s="120" t="s">
        <v>9</v>
      </c>
      <c r="B30" s="124"/>
      <c r="C30" s="124"/>
      <c r="D30" s="5"/>
      <c r="E30" s="2"/>
      <c r="F30" s="2"/>
    </row>
    <row r="31" spans="1:6" ht="18" x14ac:dyDescent="0.3">
      <c r="A31" s="120" t="s">
        <v>11</v>
      </c>
      <c r="B31" s="124">
        <v>111</v>
      </c>
      <c r="C31" s="124">
        <v>211</v>
      </c>
      <c r="D31" s="5">
        <f t="shared" si="0"/>
        <v>0</v>
      </c>
      <c r="E31" s="2">
        <v>0</v>
      </c>
      <c r="F31" s="2">
        <v>0</v>
      </c>
    </row>
    <row r="32" spans="1:6" ht="72" x14ac:dyDescent="0.3">
      <c r="A32" s="120" t="s">
        <v>12</v>
      </c>
      <c r="B32" s="124">
        <v>112</v>
      </c>
      <c r="C32" s="124">
        <v>212</v>
      </c>
      <c r="D32" s="5">
        <f t="shared" si="0"/>
        <v>0</v>
      </c>
      <c r="E32" s="2">
        <v>0</v>
      </c>
      <c r="F32" s="2">
        <v>0</v>
      </c>
    </row>
    <row r="33" spans="1:6" ht="54" x14ac:dyDescent="0.3">
      <c r="A33" s="120" t="s">
        <v>13</v>
      </c>
      <c r="B33" s="124">
        <v>119</v>
      </c>
      <c r="C33" s="124">
        <v>213</v>
      </c>
      <c r="D33" s="5">
        <f t="shared" si="0"/>
        <v>0</v>
      </c>
      <c r="E33" s="2">
        <v>0</v>
      </c>
      <c r="F33" s="2">
        <v>0</v>
      </c>
    </row>
    <row r="34" spans="1:6" ht="72" x14ac:dyDescent="0.3">
      <c r="A34" s="120" t="s">
        <v>197</v>
      </c>
      <c r="B34" s="124" t="s">
        <v>5</v>
      </c>
      <c r="C34" s="124">
        <v>214</v>
      </c>
      <c r="D34" s="5">
        <f>E34+F34</f>
        <v>0</v>
      </c>
      <c r="E34" s="2">
        <f>E35+E36</f>
        <v>0</v>
      </c>
      <c r="F34" s="2">
        <f>F35+F36</f>
        <v>0</v>
      </c>
    </row>
    <row r="35" spans="1:6" ht="18" x14ac:dyDescent="0.3">
      <c r="A35" s="378" t="s">
        <v>6</v>
      </c>
      <c r="B35" s="124">
        <v>112</v>
      </c>
      <c r="C35" s="124">
        <v>214</v>
      </c>
      <c r="D35" s="5">
        <f t="shared" si="0"/>
        <v>0</v>
      </c>
      <c r="E35" s="2">
        <v>0</v>
      </c>
      <c r="F35" s="2">
        <v>0</v>
      </c>
    </row>
    <row r="36" spans="1:6" ht="14.4" customHeight="1" x14ac:dyDescent="0.3">
      <c r="A36" s="379"/>
      <c r="B36" s="124">
        <v>244</v>
      </c>
      <c r="C36" s="124">
        <v>214</v>
      </c>
      <c r="D36" s="5">
        <v>0</v>
      </c>
      <c r="E36" s="2">
        <v>0</v>
      </c>
      <c r="F36" s="2">
        <v>0</v>
      </c>
    </row>
    <row r="37" spans="1:6" ht="36" x14ac:dyDescent="0.3">
      <c r="A37" s="120" t="s">
        <v>14</v>
      </c>
      <c r="B37" s="124" t="s">
        <v>5</v>
      </c>
      <c r="C37" s="124">
        <v>220</v>
      </c>
      <c r="D37" s="5">
        <f t="shared" si="0"/>
        <v>33000</v>
      </c>
      <c r="E37" s="2">
        <f>E39+E40+E43+E51+E52+E55+E61</f>
        <v>33000</v>
      </c>
      <c r="F37" s="2">
        <f>F39+F40+F43+F51+F52+F55+F61</f>
        <v>0</v>
      </c>
    </row>
    <row r="38" spans="1:6" ht="18" x14ac:dyDescent="0.3">
      <c r="A38" s="120" t="s">
        <v>9</v>
      </c>
      <c r="B38" s="124"/>
      <c r="C38" s="124"/>
      <c r="D38" s="5"/>
      <c r="E38" s="2"/>
      <c r="F38" s="2"/>
    </row>
    <row r="39" spans="1:6" ht="18" x14ac:dyDescent="0.3">
      <c r="A39" s="120" t="s">
        <v>15</v>
      </c>
      <c r="B39" s="124">
        <v>244</v>
      </c>
      <c r="C39" s="124">
        <v>221</v>
      </c>
      <c r="D39" s="5">
        <f t="shared" si="0"/>
        <v>0</v>
      </c>
      <c r="E39" s="2">
        <v>0</v>
      </c>
      <c r="F39" s="2">
        <v>0</v>
      </c>
    </row>
    <row r="40" spans="1:6" ht="36" x14ac:dyDescent="0.3">
      <c r="A40" s="120" t="s">
        <v>16</v>
      </c>
      <c r="B40" s="124" t="s">
        <v>5</v>
      </c>
      <c r="C40" s="124">
        <v>222</v>
      </c>
      <c r="D40" s="5">
        <f t="shared" si="0"/>
        <v>0</v>
      </c>
      <c r="E40" s="2">
        <f>E41+E42</f>
        <v>0</v>
      </c>
      <c r="F40" s="2">
        <f>F41+F42</f>
        <v>0</v>
      </c>
    </row>
    <row r="41" spans="1:6" ht="22.95" customHeight="1" x14ac:dyDescent="0.3">
      <c r="A41" s="370" t="s">
        <v>6</v>
      </c>
      <c r="B41" s="124">
        <v>112</v>
      </c>
      <c r="C41" s="124">
        <v>222</v>
      </c>
      <c r="D41" s="5">
        <f t="shared" si="0"/>
        <v>0</v>
      </c>
      <c r="E41" s="2">
        <v>0</v>
      </c>
      <c r="F41" s="2">
        <v>0</v>
      </c>
    </row>
    <row r="42" spans="1:6" ht="18" x14ac:dyDescent="0.3">
      <c r="A42" s="370"/>
      <c r="B42" s="124">
        <v>244</v>
      </c>
      <c r="C42" s="124">
        <v>222</v>
      </c>
      <c r="D42" s="5">
        <f t="shared" si="0"/>
        <v>0</v>
      </c>
      <c r="E42" s="2">
        <v>0</v>
      </c>
      <c r="F42" s="2">
        <v>0</v>
      </c>
    </row>
    <row r="43" spans="1:6" ht="36" x14ac:dyDescent="0.3">
      <c r="A43" s="120" t="s">
        <v>17</v>
      </c>
      <c r="B43" s="124" t="s">
        <v>5</v>
      </c>
      <c r="C43" s="124">
        <v>223</v>
      </c>
      <c r="D43" s="5">
        <f t="shared" si="0"/>
        <v>2000</v>
      </c>
      <c r="E43" s="2">
        <f t="shared" ref="E43:F43" si="3">E45+E46+E47+E48+E49</f>
        <v>2000</v>
      </c>
      <c r="F43" s="2">
        <f t="shared" si="3"/>
        <v>0</v>
      </c>
    </row>
    <row r="44" spans="1:6" ht="18" x14ac:dyDescent="0.3">
      <c r="A44" s="120" t="s">
        <v>6</v>
      </c>
      <c r="B44" s="124"/>
      <c r="C44" s="124"/>
      <c r="D44" s="5"/>
      <c r="E44" s="2"/>
      <c r="F44" s="2"/>
    </row>
    <row r="45" spans="1:6" ht="54" x14ac:dyDescent="0.3">
      <c r="A45" s="120" t="s">
        <v>18</v>
      </c>
      <c r="B45" s="124">
        <v>247</v>
      </c>
      <c r="C45" s="124">
        <v>223</v>
      </c>
      <c r="D45" s="5">
        <f t="shared" si="0"/>
        <v>0</v>
      </c>
      <c r="E45" s="2">
        <v>0</v>
      </c>
      <c r="F45" s="2">
        <v>0</v>
      </c>
    </row>
    <row r="46" spans="1:6" ht="36" x14ac:dyDescent="0.3">
      <c r="A46" s="120" t="s">
        <v>19</v>
      </c>
      <c r="B46" s="124">
        <v>247</v>
      </c>
      <c r="C46" s="124">
        <v>223</v>
      </c>
      <c r="D46" s="5">
        <f t="shared" si="0"/>
        <v>0</v>
      </c>
      <c r="E46" s="2">
        <v>0</v>
      </c>
      <c r="F46" s="2">
        <v>0</v>
      </c>
    </row>
    <row r="47" spans="1:6" ht="63" customHeight="1" x14ac:dyDescent="0.3">
      <c r="A47" s="120" t="s">
        <v>20</v>
      </c>
      <c r="B47" s="124">
        <v>247</v>
      </c>
      <c r="C47" s="124">
        <v>223</v>
      </c>
      <c r="D47" s="5">
        <f t="shared" si="0"/>
        <v>2000</v>
      </c>
      <c r="E47" s="2">
        <v>2000</v>
      </c>
      <c r="F47" s="2">
        <v>0</v>
      </c>
    </row>
    <row r="48" spans="1:6" ht="72" x14ac:dyDescent="0.3">
      <c r="A48" s="120" t="s">
        <v>21</v>
      </c>
      <c r="B48" s="124">
        <v>244</v>
      </c>
      <c r="C48" s="124">
        <v>223</v>
      </c>
      <c r="D48" s="5">
        <f t="shared" si="0"/>
        <v>0</v>
      </c>
      <c r="E48" s="2">
        <v>0</v>
      </c>
      <c r="F48" s="2">
        <v>0</v>
      </c>
    </row>
    <row r="49" spans="1:6" ht="54" x14ac:dyDescent="0.3">
      <c r="A49" s="120" t="s">
        <v>22</v>
      </c>
      <c r="B49" s="124">
        <v>244</v>
      </c>
      <c r="C49" s="124">
        <v>223</v>
      </c>
      <c r="D49" s="5">
        <f t="shared" si="0"/>
        <v>0</v>
      </c>
      <c r="E49" s="2">
        <v>0</v>
      </c>
      <c r="F49" s="2">
        <v>0</v>
      </c>
    </row>
    <row r="50" spans="1:6" ht="36" x14ac:dyDescent="0.3">
      <c r="A50" s="232" t="s">
        <v>306</v>
      </c>
      <c r="B50" s="233">
        <v>244</v>
      </c>
      <c r="C50" s="233">
        <v>223</v>
      </c>
      <c r="D50" s="5">
        <f t="shared" ref="D50" si="4">E50+F50</f>
        <v>0</v>
      </c>
      <c r="E50" s="2">
        <v>0</v>
      </c>
      <c r="F50" s="2">
        <v>0</v>
      </c>
    </row>
    <row r="51" spans="1:6" ht="162" x14ac:dyDescent="0.3">
      <c r="A51" s="120" t="s">
        <v>23</v>
      </c>
      <c r="B51" s="124">
        <v>244</v>
      </c>
      <c r="C51" s="124">
        <v>224</v>
      </c>
      <c r="D51" s="5">
        <f t="shared" si="0"/>
        <v>0</v>
      </c>
      <c r="E51" s="2">
        <v>0</v>
      </c>
      <c r="F51" s="2">
        <v>0</v>
      </c>
    </row>
    <row r="52" spans="1:6" ht="54" x14ac:dyDescent="0.3">
      <c r="A52" s="120" t="s">
        <v>24</v>
      </c>
      <c r="B52" s="124" t="s">
        <v>5</v>
      </c>
      <c r="C52" s="124">
        <v>225</v>
      </c>
      <c r="D52" s="2">
        <f t="shared" ref="D52:F52" si="5">D53+D54</f>
        <v>10000</v>
      </c>
      <c r="E52" s="2">
        <f>E53+E54</f>
        <v>10000</v>
      </c>
      <c r="F52" s="2">
        <f t="shared" si="5"/>
        <v>0</v>
      </c>
    </row>
    <row r="53" spans="1:6" ht="18" x14ac:dyDescent="0.3">
      <c r="A53" s="370" t="s">
        <v>6</v>
      </c>
      <c r="B53" s="124">
        <v>243</v>
      </c>
      <c r="C53" s="124">
        <v>225</v>
      </c>
      <c r="D53" s="5">
        <f t="shared" si="0"/>
        <v>0</v>
      </c>
      <c r="E53" s="2">
        <v>0</v>
      </c>
      <c r="F53" s="2">
        <v>0</v>
      </c>
    </row>
    <row r="54" spans="1:6" ht="18" x14ac:dyDescent="0.3">
      <c r="A54" s="370"/>
      <c r="B54" s="124">
        <v>244</v>
      </c>
      <c r="C54" s="124">
        <v>225</v>
      </c>
      <c r="D54" s="5">
        <f t="shared" si="0"/>
        <v>10000</v>
      </c>
      <c r="E54" s="2">
        <v>10000</v>
      </c>
      <c r="F54" s="2">
        <v>0</v>
      </c>
    </row>
    <row r="55" spans="1:6" ht="36" x14ac:dyDescent="0.3">
      <c r="A55" s="120" t="s">
        <v>58</v>
      </c>
      <c r="B55" s="124" t="s">
        <v>5</v>
      </c>
      <c r="C55" s="124">
        <v>226</v>
      </c>
      <c r="D55" s="5">
        <f t="shared" si="0"/>
        <v>21000</v>
      </c>
      <c r="E55" s="2">
        <f>E56+E57+E59+E60+E58</f>
        <v>21000</v>
      </c>
      <c r="F55" s="2">
        <f>F56+F57+F59+F60+F58</f>
        <v>0</v>
      </c>
    </row>
    <row r="56" spans="1:6" ht="18" x14ac:dyDescent="0.3">
      <c r="A56" s="370" t="s">
        <v>6</v>
      </c>
      <c r="B56" s="124">
        <v>112</v>
      </c>
      <c r="C56" s="124">
        <v>226</v>
      </c>
      <c r="D56" s="5">
        <f t="shared" si="0"/>
        <v>0</v>
      </c>
      <c r="E56" s="2">
        <v>0</v>
      </c>
      <c r="F56" s="2">
        <v>0</v>
      </c>
    </row>
    <row r="57" spans="1:6" ht="18" x14ac:dyDescent="0.3">
      <c r="A57" s="370"/>
      <c r="B57" s="124">
        <v>113</v>
      </c>
      <c r="C57" s="124">
        <v>226</v>
      </c>
      <c r="D57" s="5">
        <f t="shared" si="0"/>
        <v>0</v>
      </c>
      <c r="E57" s="2">
        <v>0</v>
      </c>
      <c r="F57" s="2">
        <v>0</v>
      </c>
    </row>
    <row r="58" spans="1:6" ht="18" x14ac:dyDescent="0.3">
      <c r="A58" s="370"/>
      <c r="B58" s="124">
        <v>119</v>
      </c>
      <c r="C58" s="124">
        <v>226</v>
      </c>
      <c r="D58" s="5">
        <f t="shared" si="0"/>
        <v>0</v>
      </c>
      <c r="E58" s="2">
        <v>0</v>
      </c>
      <c r="F58" s="2">
        <v>0</v>
      </c>
    </row>
    <row r="59" spans="1:6" ht="18" x14ac:dyDescent="0.3">
      <c r="A59" s="370"/>
      <c r="B59" s="124">
        <v>243</v>
      </c>
      <c r="C59" s="124">
        <v>226</v>
      </c>
      <c r="D59" s="5">
        <f t="shared" si="0"/>
        <v>9000</v>
      </c>
      <c r="E59" s="2">
        <v>9000</v>
      </c>
      <c r="F59" s="2">
        <v>0</v>
      </c>
    </row>
    <row r="60" spans="1:6" ht="18" x14ac:dyDescent="0.3">
      <c r="A60" s="370"/>
      <c r="B60" s="124">
        <v>244</v>
      </c>
      <c r="C60" s="124">
        <v>226</v>
      </c>
      <c r="D60" s="5">
        <f t="shared" si="0"/>
        <v>12000</v>
      </c>
      <c r="E60" s="2">
        <v>12000</v>
      </c>
      <c r="F60" s="2">
        <v>0</v>
      </c>
    </row>
    <row r="61" spans="1:6" ht="18" x14ac:dyDescent="0.3">
      <c r="A61" s="120" t="s">
        <v>25</v>
      </c>
      <c r="B61" s="124">
        <v>244</v>
      </c>
      <c r="C61" s="124">
        <v>227</v>
      </c>
      <c r="D61" s="5">
        <f t="shared" si="0"/>
        <v>0</v>
      </c>
      <c r="E61" s="2">
        <v>0</v>
      </c>
      <c r="F61" s="2">
        <v>0</v>
      </c>
    </row>
    <row r="62" spans="1:6" ht="54" x14ac:dyDescent="0.3">
      <c r="A62" s="304" t="s">
        <v>285</v>
      </c>
      <c r="B62" s="305" t="s">
        <v>115</v>
      </c>
      <c r="C62" s="305">
        <v>228</v>
      </c>
      <c r="D62" s="5">
        <f t="shared" ref="D62" si="6">E62+F62</f>
        <v>0</v>
      </c>
      <c r="E62" s="2">
        <v>0</v>
      </c>
      <c r="F62" s="2">
        <v>0</v>
      </c>
    </row>
    <row r="63" spans="1:6" ht="18" x14ac:dyDescent="0.3">
      <c r="A63" s="371" t="s">
        <v>6</v>
      </c>
      <c r="B63" s="334">
        <v>243</v>
      </c>
      <c r="C63" s="334">
        <v>228</v>
      </c>
      <c r="D63" s="5">
        <f t="shared" ref="D63:D64" si="7">E63+F63</f>
        <v>0</v>
      </c>
      <c r="E63" s="2">
        <v>0</v>
      </c>
      <c r="F63" s="2">
        <v>0</v>
      </c>
    </row>
    <row r="64" spans="1:6" ht="18" x14ac:dyDescent="0.3">
      <c r="A64" s="372"/>
      <c r="B64" s="334">
        <v>244</v>
      </c>
      <c r="C64" s="334">
        <v>228</v>
      </c>
      <c r="D64" s="5">
        <f t="shared" si="7"/>
        <v>0</v>
      </c>
      <c r="E64" s="2">
        <v>0</v>
      </c>
      <c r="F64" s="2">
        <v>0</v>
      </c>
    </row>
    <row r="65" spans="1:6" ht="126" x14ac:dyDescent="0.3">
      <c r="A65" s="167" t="s">
        <v>342</v>
      </c>
      <c r="B65" s="168">
        <v>244</v>
      </c>
      <c r="C65" s="168">
        <v>229</v>
      </c>
      <c r="D65" s="5">
        <f t="shared" si="0"/>
        <v>0</v>
      </c>
      <c r="E65" s="2">
        <v>0</v>
      </c>
      <c r="F65" s="2">
        <v>0</v>
      </c>
    </row>
    <row r="66" spans="1:6" ht="36" x14ac:dyDescent="0.3">
      <c r="A66" s="120" t="s">
        <v>26</v>
      </c>
      <c r="B66" s="124" t="s">
        <v>5</v>
      </c>
      <c r="C66" s="124">
        <v>260</v>
      </c>
      <c r="D66" s="5">
        <f t="shared" si="0"/>
        <v>0</v>
      </c>
      <c r="E66" s="2">
        <f>E70+E72+E76</f>
        <v>0</v>
      </c>
      <c r="F66" s="2">
        <f>F70+F72+F76</f>
        <v>0</v>
      </c>
    </row>
    <row r="67" spans="1:6" ht="72" x14ac:dyDescent="0.3">
      <c r="A67" s="274" t="s">
        <v>325</v>
      </c>
      <c r="B67" s="275" t="s">
        <v>115</v>
      </c>
      <c r="C67" s="275">
        <v>263</v>
      </c>
      <c r="D67" s="5">
        <f>E67+F67</f>
        <v>0</v>
      </c>
      <c r="E67" s="2">
        <v>0</v>
      </c>
      <c r="F67" s="2">
        <v>0</v>
      </c>
    </row>
    <row r="68" spans="1:6" ht="18" x14ac:dyDescent="0.3">
      <c r="A68" s="371" t="s">
        <v>6</v>
      </c>
      <c r="B68" s="330">
        <v>321</v>
      </c>
      <c r="C68" s="330">
        <v>263</v>
      </c>
      <c r="D68" s="5">
        <f t="shared" ref="D68:D69" si="8">E68+F68</f>
        <v>0</v>
      </c>
      <c r="E68" s="2">
        <v>0</v>
      </c>
      <c r="F68" s="2">
        <v>0</v>
      </c>
    </row>
    <row r="69" spans="1:6" ht="18" x14ac:dyDescent="0.3">
      <c r="A69" s="372"/>
      <c r="B69" s="330">
        <v>323</v>
      </c>
      <c r="C69" s="330">
        <v>263</v>
      </c>
      <c r="D69" s="5">
        <f t="shared" si="8"/>
        <v>0</v>
      </c>
      <c r="E69" s="2">
        <v>0</v>
      </c>
      <c r="F69" s="2">
        <v>0</v>
      </c>
    </row>
    <row r="70" spans="1:6" ht="90" x14ac:dyDescent="0.3">
      <c r="A70" s="120" t="s">
        <v>27</v>
      </c>
      <c r="B70" s="124">
        <v>321</v>
      </c>
      <c r="C70" s="124">
        <v>264</v>
      </c>
      <c r="D70" s="5">
        <f t="shared" si="0"/>
        <v>0</v>
      </c>
      <c r="E70" s="2">
        <v>0</v>
      </c>
      <c r="F70" s="2">
        <v>0</v>
      </c>
    </row>
    <row r="71" spans="1:6" ht="126" x14ac:dyDescent="0.3">
      <c r="A71" s="229" t="s">
        <v>304</v>
      </c>
      <c r="B71" s="230">
        <v>119</v>
      </c>
      <c r="C71" s="230">
        <v>265</v>
      </c>
      <c r="D71" s="5">
        <f t="shared" si="0"/>
        <v>0</v>
      </c>
      <c r="E71" s="2">
        <v>0</v>
      </c>
      <c r="F71" s="2">
        <v>0</v>
      </c>
    </row>
    <row r="72" spans="1:6" ht="72" x14ac:dyDescent="0.3">
      <c r="A72" s="120" t="s">
        <v>28</v>
      </c>
      <c r="B72" s="124" t="s">
        <v>5</v>
      </c>
      <c r="C72" s="124">
        <v>266</v>
      </c>
      <c r="D72" s="5">
        <f t="shared" si="0"/>
        <v>0</v>
      </c>
      <c r="E72" s="2">
        <f t="shared" ref="E72:F72" si="9">E73+E75</f>
        <v>0</v>
      </c>
      <c r="F72" s="2">
        <f t="shared" si="9"/>
        <v>0</v>
      </c>
    </row>
    <row r="73" spans="1:6" ht="18" x14ac:dyDescent="0.3">
      <c r="A73" s="370" t="s">
        <v>6</v>
      </c>
      <c r="B73" s="124">
        <v>111</v>
      </c>
      <c r="C73" s="124">
        <v>266</v>
      </c>
      <c r="D73" s="5">
        <f t="shared" si="0"/>
        <v>0</v>
      </c>
      <c r="E73" s="2">
        <v>0</v>
      </c>
      <c r="F73" s="2">
        <v>0</v>
      </c>
    </row>
    <row r="74" spans="1:6" ht="18" x14ac:dyDescent="0.3">
      <c r="A74" s="370"/>
      <c r="B74" s="256">
        <v>112</v>
      </c>
      <c r="C74" s="256">
        <v>266</v>
      </c>
      <c r="D74" s="5">
        <f t="shared" ref="D74" si="10">E74+F74</f>
        <v>0</v>
      </c>
      <c r="E74" s="2">
        <v>0</v>
      </c>
      <c r="F74" s="2">
        <v>0</v>
      </c>
    </row>
    <row r="75" spans="1:6" ht="18" x14ac:dyDescent="0.3">
      <c r="A75" s="370"/>
      <c r="B75" s="124">
        <v>119</v>
      </c>
      <c r="C75" s="124">
        <v>266</v>
      </c>
      <c r="D75" s="5">
        <f t="shared" si="0"/>
        <v>0</v>
      </c>
      <c r="E75" s="2">
        <v>0</v>
      </c>
      <c r="F75" s="2">
        <v>0</v>
      </c>
    </row>
    <row r="76" spans="1:6" ht="72" x14ac:dyDescent="0.3">
      <c r="A76" s="120" t="s">
        <v>29</v>
      </c>
      <c r="B76" s="124">
        <v>112</v>
      </c>
      <c r="C76" s="124">
        <v>267</v>
      </c>
      <c r="D76" s="5">
        <f t="shared" si="0"/>
        <v>0</v>
      </c>
      <c r="E76" s="2">
        <v>0</v>
      </c>
      <c r="F76" s="2">
        <v>0</v>
      </c>
    </row>
    <row r="77" spans="1:6" ht="18" x14ac:dyDescent="0.3">
      <c r="A77" s="120" t="s">
        <v>30</v>
      </c>
      <c r="B77" s="124" t="s">
        <v>5</v>
      </c>
      <c r="C77" s="124">
        <v>290</v>
      </c>
      <c r="D77" s="5">
        <f t="shared" si="0"/>
        <v>0</v>
      </c>
      <c r="E77" s="2">
        <f>E79+E83+E84+E85+E86+E93</f>
        <v>0</v>
      </c>
      <c r="F77" s="2">
        <f>F79+F83+F84+F85+F86+F93</f>
        <v>0</v>
      </c>
    </row>
    <row r="78" spans="1:6" ht="18" x14ac:dyDescent="0.3">
      <c r="A78" s="120" t="s">
        <v>9</v>
      </c>
      <c r="B78" s="124"/>
      <c r="C78" s="124"/>
      <c r="D78" s="5">
        <f t="shared" si="0"/>
        <v>0</v>
      </c>
      <c r="E78" s="2">
        <v>0</v>
      </c>
      <c r="F78" s="2"/>
    </row>
    <row r="79" spans="1:6" ht="36" x14ac:dyDescent="0.3">
      <c r="A79" s="120" t="s">
        <v>31</v>
      </c>
      <c r="B79" s="124" t="s">
        <v>5</v>
      </c>
      <c r="C79" s="124">
        <v>291</v>
      </c>
      <c r="D79" s="5">
        <f t="shared" si="0"/>
        <v>0</v>
      </c>
      <c r="E79" s="2">
        <f t="shared" ref="E79:F79" si="11">E80+E81+E82</f>
        <v>0</v>
      </c>
      <c r="F79" s="2">
        <f t="shared" si="11"/>
        <v>0</v>
      </c>
    </row>
    <row r="80" spans="1:6" ht="18" x14ac:dyDescent="0.3">
      <c r="A80" s="370" t="s">
        <v>6</v>
      </c>
      <c r="B80" s="124">
        <v>851</v>
      </c>
      <c r="C80" s="124">
        <v>291</v>
      </c>
      <c r="D80" s="5">
        <f t="shared" si="0"/>
        <v>0</v>
      </c>
      <c r="E80" s="2">
        <v>0</v>
      </c>
      <c r="F80" s="2">
        <v>0</v>
      </c>
    </row>
    <row r="81" spans="1:6" ht="18" x14ac:dyDescent="0.3">
      <c r="A81" s="370"/>
      <c r="B81" s="124">
        <v>852</v>
      </c>
      <c r="C81" s="124">
        <v>291</v>
      </c>
      <c r="D81" s="5">
        <f t="shared" si="0"/>
        <v>0</v>
      </c>
      <c r="E81" s="2">
        <v>0</v>
      </c>
      <c r="F81" s="2">
        <v>0</v>
      </c>
    </row>
    <row r="82" spans="1:6" ht="18" x14ac:dyDescent="0.3">
      <c r="A82" s="370"/>
      <c r="B82" s="124">
        <v>853</v>
      </c>
      <c r="C82" s="124">
        <v>291</v>
      </c>
      <c r="D82" s="5">
        <f t="shared" si="0"/>
        <v>0</v>
      </c>
      <c r="E82" s="2">
        <v>0</v>
      </c>
      <c r="F82" s="2">
        <v>0</v>
      </c>
    </row>
    <row r="83" spans="1:6" ht="108" x14ac:dyDescent="0.3">
      <c r="A83" s="120" t="s">
        <v>32</v>
      </c>
      <c r="B83" s="124">
        <v>853</v>
      </c>
      <c r="C83" s="124">
        <v>292</v>
      </c>
      <c r="D83" s="5">
        <f t="shared" ref="D83:D118" si="12">E83+F83</f>
        <v>0</v>
      </c>
      <c r="E83" s="2">
        <v>0</v>
      </c>
      <c r="F83" s="2">
        <v>0</v>
      </c>
    </row>
    <row r="84" spans="1:6" ht="126" x14ac:dyDescent="0.3">
      <c r="A84" s="120" t="s">
        <v>33</v>
      </c>
      <c r="B84" s="124">
        <v>853</v>
      </c>
      <c r="C84" s="124">
        <v>293</v>
      </c>
      <c r="D84" s="5">
        <f t="shared" si="12"/>
        <v>0</v>
      </c>
      <c r="E84" s="2">
        <v>0</v>
      </c>
      <c r="F84" s="2">
        <v>0</v>
      </c>
    </row>
    <row r="85" spans="1:6" ht="54" x14ac:dyDescent="0.3">
      <c r="A85" s="120" t="s">
        <v>156</v>
      </c>
      <c r="B85" s="124">
        <v>853</v>
      </c>
      <c r="C85" s="124">
        <v>295</v>
      </c>
      <c r="D85" s="5">
        <f t="shared" si="12"/>
        <v>0</v>
      </c>
      <c r="E85" s="2">
        <v>0</v>
      </c>
      <c r="F85" s="2">
        <v>0</v>
      </c>
    </row>
    <row r="86" spans="1:6" ht="54" x14ac:dyDescent="0.3">
      <c r="A86" s="120" t="s">
        <v>34</v>
      </c>
      <c r="B86" s="124" t="s">
        <v>5</v>
      </c>
      <c r="C86" s="124">
        <v>296</v>
      </c>
      <c r="D86" s="5">
        <f t="shared" si="12"/>
        <v>0</v>
      </c>
      <c r="E86" s="2">
        <f t="shared" ref="E86:F86" si="13">E87+E88+E89+E90+E92</f>
        <v>0</v>
      </c>
      <c r="F86" s="2">
        <f t="shared" si="13"/>
        <v>0</v>
      </c>
    </row>
    <row r="87" spans="1:6" ht="18" x14ac:dyDescent="0.3">
      <c r="A87" s="370" t="s">
        <v>6</v>
      </c>
      <c r="B87" s="124">
        <v>244</v>
      </c>
      <c r="C87" s="124">
        <v>296</v>
      </c>
      <c r="D87" s="5">
        <f t="shared" si="12"/>
        <v>0</v>
      </c>
      <c r="E87" s="2">
        <v>0</v>
      </c>
      <c r="F87" s="2">
        <v>0</v>
      </c>
    </row>
    <row r="88" spans="1:6" ht="18" x14ac:dyDescent="0.3">
      <c r="A88" s="370"/>
      <c r="B88" s="124">
        <v>340</v>
      </c>
      <c r="C88" s="124">
        <v>296</v>
      </c>
      <c r="D88" s="5">
        <f t="shared" si="12"/>
        <v>0</v>
      </c>
      <c r="E88" s="2">
        <v>0</v>
      </c>
      <c r="F88" s="2">
        <v>0</v>
      </c>
    </row>
    <row r="89" spans="1:6" ht="18" x14ac:dyDescent="0.3">
      <c r="A89" s="370"/>
      <c r="B89" s="124">
        <v>350</v>
      </c>
      <c r="C89" s="124">
        <v>296</v>
      </c>
      <c r="D89" s="5">
        <f t="shared" si="12"/>
        <v>0</v>
      </c>
      <c r="E89" s="2">
        <v>0</v>
      </c>
      <c r="F89" s="2">
        <v>0</v>
      </c>
    </row>
    <row r="90" spans="1:6" ht="18" x14ac:dyDescent="0.3">
      <c r="A90" s="370"/>
      <c r="B90" s="124">
        <v>360</v>
      </c>
      <c r="C90" s="124">
        <v>296</v>
      </c>
      <c r="D90" s="5">
        <f t="shared" si="12"/>
        <v>0</v>
      </c>
      <c r="E90" s="2">
        <v>0</v>
      </c>
      <c r="F90" s="2">
        <v>0</v>
      </c>
    </row>
    <row r="91" spans="1:6" ht="14.4" customHeight="1" x14ac:dyDescent="0.3">
      <c r="A91" s="370"/>
      <c r="B91" s="242">
        <v>831</v>
      </c>
      <c r="C91" s="242">
        <v>296</v>
      </c>
      <c r="D91" s="5">
        <f t="shared" ref="D91" si="14">E91+F91</f>
        <v>0</v>
      </c>
      <c r="E91" s="2">
        <v>0</v>
      </c>
      <c r="F91" s="2">
        <v>0</v>
      </c>
    </row>
    <row r="92" spans="1:6" ht="18" x14ac:dyDescent="0.3">
      <c r="A92" s="370"/>
      <c r="B92" s="124">
        <v>853</v>
      </c>
      <c r="C92" s="124">
        <v>296</v>
      </c>
      <c r="D92" s="5">
        <f t="shared" si="12"/>
        <v>0</v>
      </c>
      <c r="E92" s="2">
        <v>0</v>
      </c>
      <c r="F92" s="2">
        <v>0</v>
      </c>
    </row>
    <row r="93" spans="1:6" ht="54" x14ac:dyDescent="0.3">
      <c r="A93" s="120" t="s">
        <v>35</v>
      </c>
      <c r="B93" s="124" t="s">
        <v>5</v>
      </c>
      <c r="C93" s="124">
        <v>297</v>
      </c>
      <c r="D93" s="5">
        <f t="shared" si="12"/>
        <v>0</v>
      </c>
      <c r="E93" s="2">
        <f t="shared" ref="E93:F93" si="15">E94+E97</f>
        <v>0</v>
      </c>
      <c r="F93" s="2">
        <f t="shared" si="15"/>
        <v>0</v>
      </c>
    </row>
    <row r="94" spans="1:6" ht="18" x14ac:dyDescent="0.3">
      <c r="A94" s="370" t="s">
        <v>6</v>
      </c>
      <c r="B94" s="124">
        <v>244</v>
      </c>
      <c r="C94" s="124">
        <v>297</v>
      </c>
      <c r="D94" s="5">
        <f t="shared" si="12"/>
        <v>0</v>
      </c>
      <c r="E94" s="2">
        <v>0</v>
      </c>
      <c r="F94" s="2">
        <v>0</v>
      </c>
    </row>
    <row r="95" spans="1:6" ht="18" x14ac:dyDescent="0.3">
      <c r="A95" s="370"/>
      <c r="B95" s="247">
        <v>613</v>
      </c>
      <c r="C95" s="247">
        <v>297</v>
      </c>
      <c r="D95" s="5">
        <f t="shared" ref="D95" si="16">E95+F95</f>
        <v>0</v>
      </c>
      <c r="E95" s="2">
        <v>0</v>
      </c>
      <c r="F95" s="2">
        <v>0</v>
      </c>
    </row>
    <row r="96" spans="1:6" ht="18" x14ac:dyDescent="0.3">
      <c r="A96" s="370"/>
      <c r="B96" s="225">
        <v>831</v>
      </c>
      <c r="C96" s="225">
        <v>297</v>
      </c>
      <c r="D96" s="5">
        <f t="shared" ref="D96" si="17">E96+F96</f>
        <v>0</v>
      </c>
      <c r="E96" s="2">
        <v>0</v>
      </c>
      <c r="F96" s="2">
        <v>0</v>
      </c>
    </row>
    <row r="97" spans="1:6" ht="18" x14ac:dyDescent="0.3">
      <c r="A97" s="370"/>
      <c r="B97" s="124">
        <v>853</v>
      </c>
      <c r="C97" s="124">
        <v>297</v>
      </c>
      <c r="D97" s="5">
        <f t="shared" si="12"/>
        <v>0</v>
      </c>
      <c r="E97" s="2">
        <v>0</v>
      </c>
      <c r="F97" s="2">
        <v>0</v>
      </c>
    </row>
    <row r="98" spans="1:6" ht="54" x14ac:dyDescent="0.3">
      <c r="A98" s="120" t="s">
        <v>59</v>
      </c>
      <c r="B98" s="124" t="s">
        <v>5</v>
      </c>
      <c r="C98" s="124">
        <v>300</v>
      </c>
      <c r="D98" s="5">
        <f t="shared" si="12"/>
        <v>10900</v>
      </c>
      <c r="E98" s="2">
        <f>E100+E102+E101</f>
        <v>10900</v>
      </c>
      <c r="F98" s="2">
        <f>F100+F102+F101</f>
        <v>0</v>
      </c>
    </row>
    <row r="99" spans="1:6" ht="18" x14ac:dyDescent="0.3">
      <c r="A99" s="120" t="s">
        <v>9</v>
      </c>
      <c r="B99" s="124"/>
      <c r="C99" s="124"/>
      <c r="D99" s="5"/>
      <c r="E99" s="2"/>
      <c r="F99" s="2"/>
    </row>
    <row r="100" spans="1:6" ht="54" x14ac:dyDescent="0.3">
      <c r="A100" s="120" t="s">
        <v>36</v>
      </c>
      <c r="B100" s="124">
        <v>244</v>
      </c>
      <c r="C100" s="124">
        <v>310</v>
      </c>
      <c r="D100" s="5">
        <f t="shared" si="12"/>
        <v>0</v>
      </c>
      <c r="E100" s="2">
        <v>0</v>
      </c>
      <c r="F100" s="2">
        <v>0</v>
      </c>
    </row>
    <row r="101" spans="1:6" ht="72" x14ac:dyDescent="0.3">
      <c r="A101" s="120" t="s">
        <v>68</v>
      </c>
      <c r="B101" s="124">
        <v>244</v>
      </c>
      <c r="C101" s="124">
        <v>320</v>
      </c>
      <c r="D101" s="5">
        <f t="shared" si="12"/>
        <v>0</v>
      </c>
      <c r="E101" s="2">
        <v>0</v>
      </c>
      <c r="F101" s="2">
        <v>0</v>
      </c>
    </row>
    <row r="102" spans="1:6" ht="72" x14ac:dyDescent="0.3">
      <c r="A102" s="120" t="s">
        <v>60</v>
      </c>
      <c r="B102" s="124" t="s">
        <v>5</v>
      </c>
      <c r="C102" s="124">
        <v>340</v>
      </c>
      <c r="D102" s="5">
        <f t="shared" si="12"/>
        <v>10900</v>
      </c>
      <c r="E102" s="2">
        <f>E104+E105+E106+E107+E110+E111+E113</f>
        <v>10900</v>
      </c>
      <c r="F102" s="2">
        <f>F104+F105+F106+F107+F110+F111+F113</f>
        <v>0</v>
      </c>
    </row>
    <row r="103" spans="1:6" ht="18" x14ac:dyDescent="0.3">
      <c r="A103" s="120" t="s">
        <v>6</v>
      </c>
      <c r="B103" s="124"/>
      <c r="C103" s="124"/>
      <c r="D103" s="5"/>
      <c r="E103" s="2"/>
      <c r="F103" s="2"/>
    </row>
    <row r="104" spans="1:6" ht="126" x14ac:dyDescent="0.3">
      <c r="A104" s="120" t="s">
        <v>37</v>
      </c>
      <c r="B104" s="124">
        <v>244</v>
      </c>
      <c r="C104" s="124">
        <v>341</v>
      </c>
      <c r="D104" s="5">
        <f t="shared" si="12"/>
        <v>0</v>
      </c>
      <c r="E104" s="2">
        <v>0</v>
      </c>
      <c r="F104" s="2">
        <v>0</v>
      </c>
    </row>
    <row r="105" spans="1:6" ht="54" x14ac:dyDescent="0.3">
      <c r="A105" s="120" t="s">
        <v>38</v>
      </c>
      <c r="B105" s="124">
        <v>244</v>
      </c>
      <c r="C105" s="124">
        <v>342</v>
      </c>
      <c r="D105" s="5">
        <f t="shared" si="12"/>
        <v>0</v>
      </c>
      <c r="E105" s="2">
        <v>0</v>
      </c>
      <c r="F105" s="2">
        <v>0</v>
      </c>
    </row>
    <row r="106" spans="1:6" ht="72" x14ac:dyDescent="0.3">
      <c r="A106" s="120" t="s">
        <v>39</v>
      </c>
      <c r="B106" s="124">
        <v>244</v>
      </c>
      <c r="C106" s="124">
        <v>343</v>
      </c>
      <c r="D106" s="5">
        <f t="shared" si="12"/>
        <v>0</v>
      </c>
      <c r="E106" s="2">
        <v>0</v>
      </c>
      <c r="F106" s="2">
        <v>0</v>
      </c>
    </row>
    <row r="107" spans="1:6" ht="72" x14ac:dyDescent="0.3">
      <c r="A107" s="120" t="s">
        <v>40</v>
      </c>
      <c r="B107" s="124" t="s">
        <v>115</v>
      </c>
      <c r="C107" s="124">
        <v>344</v>
      </c>
      <c r="D107" s="5">
        <f t="shared" si="12"/>
        <v>0</v>
      </c>
      <c r="E107" s="2">
        <v>0</v>
      </c>
      <c r="F107" s="2">
        <v>0</v>
      </c>
    </row>
    <row r="108" spans="1:6" ht="18" x14ac:dyDescent="0.3">
      <c r="A108" s="371" t="s">
        <v>6</v>
      </c>
      <c r="B108" s="313">
        <v>243</v>
      </c>
      <c r="C108" s="313">
        <v>344</v>
      </c>
      <c r="D108" s="5">
        <f t="shared" ref="D108" si="18">E108+F108</f>
        <v>0</v>
      </c>
      <c r="E108" s="2">
        <v>0</v>
      </c>
      <c r="F108" s="2">
        <v>0</v>
      </c>
    </row>
    <row r="109" spans="1:6" ht="18" x14ac:dyDescent="0.3">
      <c r="A109" s="372"/>
      <c r="B109" s="313">
        <v>244</v>
      </c>
      <c r="C109" s="313">
        <v>344</v>
      </c>
      <c r="D109" s="5"/>
      <c r="E109" s="2"/>
      <c r="F109" s="2"/>
    </row>
    <row r="110" spans="1:6" ht="54" x14ac:dyDescent="0.3">
      <c r="A110" s="120" t="s">
        <v>41</v>
      </c>
      <c r="B110" s="124">
        <v>244</v>
      </c>
      <c r="C110" s="124">
        <v>345</v>
      </c>
      <c r="D110" s="5">
        <f t="shared" si="12"/>
        <v>0</v>
      </c>
      <c r="E110" s="2">
        <v>0</v>
      </c>
      <c r="F110" s="2">
        <v>0</v>
      </c>
    </row>
    <row r="111" spans="1:6" ht="72" x14ac:dyDescent="0.3">
      <c r="A111" s="120" t="s">
        <v>42</v>
      </c>
      <c r="B111" s="124">
        <v>244</v>
      </c>
      <c r="C111" s="124">
        <v>346</v>
      </c>
      <c r="D111" s="5">
        <f t="shared" si="12"/>
        <v>10900</v>
      </c>
      <c r="E111" s="2">
        <v>10900</v>
      </c>
      <c r="F111" s="2">
        <v>0</v>
      </c>
    </row>
    <row r="112" spans="1:6" ht="78" customHeight="1" x14ac:dyDescent="0.3">
      <c r="A112" s="167" t="s">
        <v>286</v>
      </c>
      <c r="B112" s="168">
        <v>244</v>
      </c>
      <c r="C112" s="168">
        <v>347</v>
      </c>
      <c r="D112" s="5">
        <f t="shared" si="12"/>
        <v>0</v>
      </c>
      <c r="E112" s="2">
        <v>0</v>
      </c>
      <c r="F112" s="2">
        <v>0</v>
      </c>
    </row>
    <row r="113" spans="1:6" ht="78" customHeight="1" x14ac:dyDescent="0.3">
      <c r="A113" s="120" t="s">
        <v>43</v>
      </c>
      <c r="B113" s="124">
        <v>244</v>
      </c>
      <c r="C113" s="124">
        <v>349</v>
      </c>
      <c r="D113" s="5">
        <f t="shared" si="12"/>
        <v>0</v>
      </c>
      <c r="E113" s="2"/>
      <c r="F113" s="2"/>
    </row>
    <row r="114" spans="1:6" ht="78" customHeight="1" x14ac:dyDescent="0.3">
      <c r="A114" s="120" t="s">
        <v>67</v>
      </c>
      <c r="B114" s="124" t="s">
        <v>5</v>
      </c>
      <c r="C114" s="124" t="s">
        <v>5</v>
      </c>
      <c r="D114" s="5">
        <f t="shared" si="12"/>
        <v>0</v>
      </c>
      <c r="E114" s="2">
        <f t="shared" ref="E114:F114" si="19">E116+E117+E118</f>
        <v>0</v>
      </c>
      <c r="F114" s="2">
        <f t="shared" si="19"/>
        <v>0</v>
      </c>
    </row>
    <row r="115" spans="1:6" ht="78" customHeight="1" x14ac:dyDescent="0.3">
      <c r="A115" s="120" t="s">
        <v>6</v>
      </c>
      <c r="B115" s="124"/>
      <c r="C115" s="124"/>
      <c r="D115" s="5"/>
      <c r="E115" s="2"/>
      <c r="F115" s="2"/>
    </row>
    <row r="116" spans="1:6" ht="78" customHeight="1" x14ac:dyDescent="0.3">
      <c r="A116" s="120" t="s">
        <v>190</v>
      </c>
      <c r="B116" s="124">
        <v>180</v>
      </c>
      <c r="C116" s="124" t="s">
        <v>5</v>
      </c>
      <c r="D116" s="5">
        <f t="shared" si="12"/>
        <v>0</v>
      </c>
      <c r="E116" s="2">
        <v>0</v>
      </c>
      <c r="F116" s="2">
        <v>0</v>
      </c>
    </row>
    <row r="117" spans="1:6" ht="54" x14ac:dyDescent="0.3">
      <c r="A117" s="120" t="s">
        <v>191</v>
      </c>
      <c r="B117" s="124">
        <v>180</v>
      </c>
      <c r="C117" s="124" t="s">
        <v>5</v>
      </c>
      <c r="D117" s="5">
        <f t="shared" si="12"/>
        <v>0</v>
      </c>
      <c r="E117" s="2">
        <v>0</v>
      </c>
      <c r="F117" s="2">
        <v>0</v>
      </c>
    </row>
    <row r="118" spans="1:6" ht="36.6" thickBot="1" x14ac:dyDescent="0.35">
      <c r="A118" s="32" t="s">
        <v>192</v>
      </c>
      <c r="B118" s="33">
        <v>180</v>
      </c>
      <c r="C118" s="33" t="s">
        <v>5</v>
      </c>
      <c r="D118" s="34">
        <f t="shared" si="12"/>
        <v>0</v>
      </c>
      <c r="E118" s="35">
        <v>0</v>
      </c>
      <c r="F118" s="35">
        <v>0</v>
      </c>
    </row>
    <row r="119" spans="1:6" ht="18" x14ac:dyDescent="0.3">
      <c r="A119" s="15"/>
      <c r="B119" s="19"/>
      <c r="C119" s="19"/>
      <c r="D119" s="36"/>
      <c r="E119" s="36"/>
      <c r="F119" s="36"/>
    </row>
    <row r="120" spans="1:6" ht="15" x14ac:dyDescent="0.3">
      <c r="A120" s="11"/>
    </row>
    <row r="121" spans="1:6" ht="36" x14ac:dyDescent="0.35">
      <c r="A121" s="29" t="s">
        <v>52</v>
      </c>
      <c r="B121" s="373"/>
      <c r="C121" s="373"/>
      <c r="D121" s="10"/>
      <c r="E121" s="373" t="s">
        <v>266</v>
      </c>
      <c r="F121" s="373"/>
    </row>
    <row r="122" spans="1:6" ht="18" x14ac:dyDescent="0.35">
      <c r="A122" s="29"/>
      <c r="B122" s="380" t="s">
        <v>53</v>
      </c>
      <c r="C122" s="380"/>
      <c r="D122" s="10"/>
      <c r="E122" s="380" t="s">
        <v>54</v>
      </c>
      <c r="F122" s="380"/>
    </row>
    <row r="123" spans="1:6" ht="18" x14ac:dyDescent="0.35">
      <c r="A123" s="29"/>
      <c r="B123" s="10"/>
      <c r="C123" s="10"/>
      <c r="D123" s="10"/>
      <c r="E123" s="10"/>
      <c r="F123" s="10"/>
    </row>
    <row r="124" spans="1:6" ht="36" x14ac:dyDescent="0.35">
      <c r="A124" s="29" t="s">
        <v>55</v>
      </c>
      <c r="B124" s="373"/>
      <c r="C124" s="373"/>
      <c r="D124" s="10"/>
      <c r="E124" s="373" t="s">
        <v>267</v>
      </c>
      <c r="F124" s="373"/>
    </row>
    <row r="125" spans="1:6" ht="18" x14ac:dyDescent="0.35">
      <c r="A125" s="29"/>
      <c r="B125" s="380" t="s">
        <v>53</v>
      </c>
      <c r="C125" s="380"/>
      <c r="D125" s="10"/>
      <c r="E125" s="380" t="s">
        <v>54</v>
      </c>
      <c r="F125" s="380"/>
    </row>
    <row r="126" spans="1:6" ht="18" x14ac:dyDescent="0.35">
      <c r="A126" s="29"/>
      <c r="B126" s="121"/>
      <c r="C126" s="121"/>
      <c r="D126" s="10"/>
      <c r="E126" s="121"/>
      <c r="F126" s="121"/>
    </row>
    <row r="127" spans="1:6" ht="18" x14ac:dyDescent="0.35">
      <c r="A127" s="29" t="s">
        <v>56</v>
      </c>
      <c r="B127" s="373"/>
      <c r="C127" s="373"/>
      <c r="D127" s="10"/>
      <c r="E127" s="373" t="s">
        <v>267</v>
      </c>
      <c r="F127" s="373"/>
    </row>
    <row r="128" spans="1:6" ht="18" x14ac:dyDescent="0.35">
      <c r="A128" s="29"/>
      <c r="B128" s="380" t="s">
        <v>53</v>
      </c>
      <c r="C128" s="380"/>
      <c r="D128" s="10"/>
      <c r="E128" s="380" t="s">
        <v>54</v>
      </c>
      <c r="F128" s="380"/>
    </row>
    <row r="129" spans="1:10" ht="18" x14ac:dyDescent="0.35">
      <c r="A129" s="29" t="s">
        <v>57</v>
      </c>
      <c r="B129" s="10"/>
      <c r="C129" s="10"/>
      <c r="D129" s="10"/>
      <c r="E129" s="10"/>
      <c r="F129" s="10"/>
    </row>
    <row r="130" spans="1:10" ht="43.2" x14ac:dyDescent="0.35">
      <c r="A130" s="381" t="s">
        <v>44</v>
      </c>
      <c r="B130" s="381"/>
      <c r="C130" s="10"/>
      <c r="D130" s="10"/>
      <c r="E130" s="10"/>
      <c r="F130" s="10"/>
      <c r="H130" s="75" t="s">
        <v>225</v>
      </c>
      <c r="I130" s="75" t="s">
        <v>226</v>
      </c>
      <c r="J130" s="75" t="s">
        <v>227</v>
      </c>
    </row>
    <row r="131" spans="1:10" ht="17.399999999999999" x14ac:dyDescent="0.3">
      <c r="A131" s="439" t="s">
        <v>188</v>
      </c>
      <c r="B131" s="439"/>
      <c r="C131" s="439"/>
      <c r="D131" s="439"/>
      <c r="E131" s="439"/>
      <c r="F131" s="439"/>
      <c r="H131" s="76">
        <f>E31+E32+E33+E35+E41+E56+E57+E58+E70+E73+E75+E76+E80+E81+E82+E83+E84+E85+E88+E89+E90+E92+E97</f>
        <v>0</v>
      </c>
      <c r="I131" s="76">
        <f>H131+D133</f>
        <v>43900</v>
      </c>
      <c r="J131" s="76">
        <f>I131-E25</f>
        <v>0</v>
      </c>
    </row>
    <row r="132" spans="1:10" ht="36" x14ac:dyDescent="0.3">
      <c r="A132" s="155" t="s">
        <v>230</v>
      </c>
      <c r="B132" s="156" t="s">
        <v>5</v>
      </c>
      <c r="C132" s="156" t="s">
        <v>5</v>
      </c>
      <c r="D132" s="157">
        <f t="shared" ref="D132:D133" si="20">E132+F132</f>
        <v>43900</v>
      </c>
      <c r="E132" s="158">
        <v>43900</v>
      </c>
      <c r="F132" s="159">
        <v>0</v>
      </c>
    </row>
    <row r="133" spans="1:10" ht="18" x14ac:dyDescent="0.3">
      <c r="A133" s="155" t="s">
        <v>7</v>
      </c>
      <c r="B133" s="156" t="s">
        <v>5</v>
      </c>
      <c r="C133" s="156">
        <v>900</v>
      </c>
      <c r="D133" s="157">
        <f t="shared" si="20"/>
        <v>43900</v>
      </c>
      <c r="E133" s="158">
        <f>E136+E166+E181+E211</f>
        <v>43900</v>
      </c>
      <c r="F133" s="158">
        <f>F136+F166</f>
        <v>0</v>
      </c>
    </row>
    <row r="134" spans="1:10" ht="18" x14ac:dyDescent="0.3">
      <c r="A134" s="155" t="s">
        <v>6</v>
      </c>
      <c r="B134" s="156"/>
      <c r="C134" s="156"/>
      <c r="D134" s="157"/>
      <c r="E134" s="158"/>
      <c r="F134" s="159"/>
    </row>
    <row r="135" spans="1:10" ht="17.399999999999999" x14ac:dyDescent="0.3">
      <c r="A135" s="440" t="s">
        <v>196</v>
      </c>
      <c r="B135" s="441"/>
      <c r="C135" s="441"/>
      <c r="D135" s="441"/>
      <c r="E135" s="441"/>
      <c r="F135" s="442"/>
    </row>
    <row r="136" spans="1:10" ht="18" x14ac:dyDescent="0.3">
      <c r="A136" s="155" t="s">
        <v>8</v>
      </c>
      <c r="B136" s="156" t="s">
        <v>5</v>
      </c>
      <c r="C136" s="156">
        <v>200</v>
      </c>
      <c r="D136" s="157">
        <f t="shared" ref="D136:D170" si="21">E136+F136</f>
        <v>0</v>
      </c>
      <c r="E136" s="158">
        <f>E138+E141+E162</f>
        <v>0</v>
      </c>
      <c r="F136" s="158">
        <f>F138+F141+F162</f>
        <v>0</v>
      </c>
    </row>
    <row r="137" spans="1:10" ht="18" x14ac:dyDescent="0.3">
      <c r="A137" s="155" t="s">
        <v>9</v>
      </c>
      <c r="B137" s="156"/>
      <c r="C137" s="156"/>
      <c r="D137" s="157"/>
      <c r="E137" s="158"/>
      <c r="F137" s="158"/>
    </row>
    <row r="138" spans="1:10" ht="72" x14ac:dyDescent="0.3">
      <c r="A138" s="155" t="s">
        <v>10</v>
      </c>
      <c r="B138" s="156" t="s">
        <v>5</v>
      </c>
      <c r="C138" s="156">
        <v>210</v>
      </c>
      <c r="D138" s="157">
        <f t="shared" si="21"/>
        <v>0</v>
      </c>
      <c r="E138" s="158">
        <f>E140</f>
        <v>0</v>
      </c>
      <c r="F138" s="158">
        <f>F140</f>
        <v>0</v>
      </c>
    </row>
    <row r="139" spans="1:10" ht="18" x14ac:dyDescent="0.3">
      <c r="A139" s="155" t="s">
        <v>9</v>
      </c>
      <c r="B139" s="156"/>
      <c r="C139" s="156"/>
      <c r="D139" s="157"/>
      <c r="E139" s="158"/>
      <c r="F139" s="158"/>
    </row>
    <row r="140" spans="1:10" ht="72" x14ac:dyDescent="0.3">
      <c r="A140" s="155" t="s">
        <v>197</v>
      </c>
      <c r="B140" s="156">
        <v>244</v>
      </c>
      <c r="C140" s="156">
        <v>214</v>
      </c>
      <c r="D140" s="157">
        <f>E140+F140</f>
        <v>0</v>
      </c>
      <c r="E140" s="158">
        <v>0</v>
      </c>
      <c r="F140" s="158">
        <v>0</v>
      </c>
    </row>
    <row r="141" spans="1:10" ht="36" x14ac:dyDescent="0.3">
      <c r="A141" s="155" t="s">
        <v>14</v>
      </c>
      <c r="B141" s="156" t="s">
        <v>5</v>
      </c>
      <c r="C141" s="156">
        <v>220</v>
      </c>
      <c r="D141" s="157">
        <f t="shared" si="21"/>
        <v>0</v>
      </c>
      <c r="E141" s="158">
        <f>E143+E144+E145+E153+E154+E157+E160</f>
        <v>0</v>
      </c>
      <c r="F141" s="158">
        <f>F143+F144+F145+F153+F154+F157+F160</f>
        <v>0</v>
      </c>
    </row>
    <row r="142" spans="1:10" ht="18" x14ac:dyDescent="0.3">
      <c r="A142" s="155" t="s">
        <v>9</v>
      </c>
      <c r="B142" s="156"/>
      <c r="C142" s="156"/>
      <c r="D142" s="157"/>
      <c r="E142" s="158"/>
      <c r="F142" s="158"/>
    </row>
    <row r="143" spans="1:10" ht="18" x14ac:dyDescent="0.3">
      <c r="A143" s="155" t="s">
        <v>15</v>
      </c>
      <c r="B143" s="156">
        <v>244</v>
      </c>
      <c r="C143" s="156">
        <v>221</v>
      </c>
      <c r="D143" s="157">
        <f t="shared" si="21"/>
        <v>0</v>
      </c>
      <c r="E143" s="158">
        <v>0</v>
      </c>
      <c r="F143" s="158">
        <v>0</v>
      </c>
    </row>
    <row r="144" spans="1:10" ht="36" x14ac:dyDescent="0.3">
      <c r="A144" s="155" t="s">
        <v>16</v>
      </c>
      <c r="B144" s="156">
        <v>244</v>
      </c>
      <c r="C144" s="156">
        <v>222</v>
      </c>
      <c r="D144" s="157">
        <f t="shared" si="21"/>
        <v>0</v>
      </c>
      <c r="E144" s="158">
        <v>0</v>
      </c>
      <c r="F144" s="158">
        <v>0</v>
      </c>
    </row>
    <row r="145" spans="1:6" ht="36" x14ac:dyDescent="0.3">
      <c r="A145" s="155" t="s">
        <v>17</v>
      </c>
      <c r="B145" s="156" t="s">
        <v>5</v>
      </c>
      <c r="C145" s="156">
        <v>223</v>
      </c>
      <c r="D145" s="157">
        <f t="shared" si="21"/>
        <v>0</v>
      </c>
      <c r="E145" s="158">
        <f t="shared" ref="E145:F145" si="22">E147+E148+E149+E150+E151</f>
        <v>0</v>
      </c>
      <c r="F145" s="158">
        <f t="shared" si="22"/>
        <v>0</v>
      </c>
    </row>
    <row r="146" spans="1:6" ht="18" x14ac:dyDescent="0.3">
      <c r="A146" s="155" t="s">
        <v>6</v>
      </c>
      <c r="B146" s="156"/>
      <c r="C146" s="156"/>
      <c r="D146" s="157"/>
      <c r="E146" s="158"/>
      <c r="F146" s="158"/>
    </row>
    <row r="147" spans="1:6" ht="54" x14ac:dyDescent="0.3">
      <c r="A147" s="155" t="s">
        <v>18</v>
      </c>
      <c r="B147" s="156">
        <v>247</v>
      </c>
      <c r="C147" s="156">
        <v>223</v>
      </c>
      <c r="D147" s="157">
        <f t="shared" si="21"/>
        <v>0</v>
      </c>
      <c r="E147" s="158">
        <v>0</v>
      </c>
      <c r="F147" s="158">
        <v>0</v>
      </c>
    </row>
    <row r="148" spans="1:6" ht="36" x14ac:dyDescent="0.3">
      <c r="A148" s="155" t="s">
        <v>19</v>
      </c>
      <c r="B148" s="156">
        <v>247</v>
      </c>
      <c r="C148" s="156">
        <v>223</v>
      </c>
      <c r="D148" s="157">
        <f t="shared" si="21"/>
        <v>0</v>
      </c>
      <c r="E148" s="158">
        <v>0</v>
      </c>
      <c r="F148" s="158">
        <v>0</v>
      </c>
    </row>
    <row r="149" spans="1:6" ht="54" x14ac:dyDescent="0.3">
      <c r="A149" s="155" t="s">
        <v>20</v>
      </c>
      <c r="B149" s="156">
        <v>247</v>
      </c>
      <c r="C149" s="156">
        <v>223</v>
      </c>
      <c r="D149" s="157">
        <f t="shared" si="21"/>
        <v>0</v>
      </c>
      <c r="E149" s="158">
        <v>0</v>
      </c>
      <c r="F149" s="158">
        <v>0</v>
      </c>
    </row>
    <row r="150" spans="1:6" ht="72" x14ac:dyDescent="0.3">
      <c r="A150" s="155" t="s">
        <v>21</v>
      </c>
      <c r="B150" s="156">
        <v>244</v>
      </c>
      <c r="C150" s="156">
        <v>223</v>
      </c>
      <c r="D150" s="157">
        <f t="shared" si="21"/>
        <v>0</v>
      </c>
      <c r="E150" s="158">
        <v>0</v>
      </c>
      <c r="F150" s="158">
        <v>0</v>
      </c>
    </row>
    <row r="151" spans="1:6" ht="54" x14ac:dyDescent="0.3">
      <c r="A151" s="155" t="s">
        <v>22</v>
      </c>
      <c r="B151" s="156">
        <v>244</v>
      </c>
      <c r="C151" s="156">
        <v>223</v>
      </c>
      <c r="D151" s="157">
        <f t="shared" si="21"/>
        <v>0</v>
      </c>
      <c r="E151" s="158">
        <v>0</v>
      </c>
      <c r="F151" s="158">
        <v>0</v>
      </c>
    </row>
    <row r="152" spans="1:6" ht="36" x14ac:dyDescent="0.3">
      <c r="A152" s="234" t="s">
        <v>306</v>
      </c>
      <c r="B152" s="156">
        <v>244</v>
      </c>
      <c r="C152" s="156">
        <v>223</v>
      </c>
      <c r="D152" s="157">
        <f t="shared" ref="D152" si="23">E152+F152</f>
        <v>0</v>
      </c>
      <c r="E152" s="158">
        <v>0</v>
      </c>
      <c r="F152" s="158">
        <v>0</v>
      </c>
    </row>
    <row r="153" spans="1:6" ht="162" x14ac:dyDescent="0.3">
      <c r="A153" s="155" t="s">
        <v>23</v>
      </c>
      <c r="B153" s="156">
        <v>244</v>
      </c>
      <c r="C153" s="156">
        <v>224</v>
      </c>
      <c r="D153" s="157">
        <f t="shared" si="21"/>
        <v>0</v>
      </c>
      <c r="E153" s="158">
        <v>0</v>
      </c>
      <c r="F153" s="158">
        <v>0</v>
      </c>
    </row>
    <row r="154" spans="1:6" ht="54" x14ac:dyDescent="0.3">
      <c r="A154" s="155" t="s">
        <v>24</v>
      </c>
      <c r="B154" s="156" t="s">
        <v>5</v>
      </c>
      <c r="C154" s="156">
        <v>225</v>
      </c>
      <c r="D154" s="158">
        <f t="shared" ref="D154:F154" si="24">D155+D156</f>
        <v>0</v>
      </c>
      <c r="E154" s="158">
        <f>E155+E156</f>
        <v>0</v>
      </c>
      <c r="F154" s="158">
        <f t="shared" si="24"/>
        <v>0</v>
      </c>
    </row>
    <row r="155" spans="1:6" ht="18" x14ac:dyDescent="0.3">
      <c r="A155" s="438" t="s">
        <v>6</v>
      </c>
      <c r="B155" s="156">
        <v>243</v>
      </c>
      <c r="C155" s="156">
        <v>225</v>
      </c>
      <c r="D155" s="157">
        <f t="shared" si="21"/>
        <v>0</v>
      </c>
      <c r="E155" s="158">
        <v>0</v>
      </c>
      <c r="F155" s="158">
        <v>0</v>
      </c>
    </row>
    <row r="156" spans="1:6" ht="18" x14ac:dyDescent="0.3">
      <c r="A156" s="438"/>
      <c r="B156" s="156">
        <v>244</v>
      </c>
      <c r="C156" s="156">
        <v>225</v>
      </c>
      <c r="D156" s="157">
        <f t="shared" si="21"/>
        <v>0</v>
      </c>
      <c r="E156" s="158">
        <v>0</v>
      </c>
      <c r="F156" s="158">
        <v>0</v>
      </c>
    </row>
    <row r="157" spans="1:6" ht="36" x14ac:dyDescent="0.3">
      <c r="A157" s="155" t="s">
        <v>58</v>
      </c>
      <c r="B157" s="156" t="s">
        <v>5</v>
      </c>
      <c r="C157" s="156">
        <v>226</v>
      </c>
      <c r="D157" s="157">
        <f t="shared" si="21"/>
        <v>0</v>
      </c>
      <c r="E157" s="158">
        <f>E158+E159</f>
        <v>0</v>
      </c>
      <c r="F157" s="158">
        <f>F158+F159</f>
        <v>0</v>
      </c>
    </row>
    <row r="158" spans="1:6" ht="18" x14ac:dyDescent="0.3">
      <c r="A158" s="438" t="s">
        <v>6</v>
      </c>
      <c r="B158" s="156">
        <v>243</v>
      </c>
      <c r="C158" s="156">
        <v>226</v>
      </c>
      <c r="D158" s="157">
        <f t="shared" si="21"/>
        <v>0</v>
      </c>
      <c r="E158" s="158">
        <v>0</v>
      </c>
      <c r="F158" s="158">
        <v>0</v>
      </c>
    </row>
    <row r="159" spans="1:6" ht="18" x14ac:dyDescent="0.3">
      <c r="A159" s="438"/>
      <c r="B159" s="156">
        <v>244</v>
      </c>
      <c r="C159" s="156">
        <v>226</v>
      </c>
      <c r="D159" s="157">
        <f t="shared" si="21"/>
        <v>0</v>
      </c>
      <c r="E159" s="158">
        <v>0</v>
      </c>
      <c r="F159" s="158">
        <v>0</v>
      </c>
    </row>
    <row r="160" spans="1:6" ht="18" x14ac:dyDescent="0.3">
      <c r="A160" s="155" t="s">
        <v>25</v>
      </c>
      <c r="B160" s="156">
        <v>244</v>
      </c>
      <c r="C160" s="156">
        <v>227</v>
      </c>
      <c r="D160" s="157">
        <f t="shared" si="21"/>
        <v>0</v>
      </c>
      <c r="E160" s="158">
        <v>0</v>
      </c>
      <c r="F160" s="158">
        <v>0</v>
      </c>
    </row>
    <row r="161" spans="1:6" ht="54" x14ac:dyDescent="0.3">
      <c r="A161" s="169" t="s">
        <v>285</v>
      </c>
      <c r="B161" s="156">
        <v>244</v>
      </c>
      <c r="C161" s="156">
        <v>228</v>
      </c>
      <c r="D161" s="157">
        <f t="shared" si="21"/>
        <v>0</v>
      </c>
      <c r="E161" s="158">
        <v>0</v>
      </c>
      <c r="F161" s="158">
        <v>0</v>
      </c>
    </row>
    <row r="162" spans="1:6" ht="18" x14ac:dyDescent="0.3">
      <c r="A162" s="155" t="s">
        <v>30</v>
      </c>
      <c r="B162" s="156" t="s">
        <v>5</v>
      </c>
      <c r="C162" s="156">
        <v>290</v>
      </c>
      <c r="D162" s="157">
        <f t="shared" si="21"/>
        <v>0</v>
      </c>
      <c r="E162" s="158">
        <f>E164+E165</f>
        <v>0</v>
      </c>
      <c r="F162" s="158">
        <f>F164+F165</f>
        <v>0</v>
      </c>
    </row>
    <row r="163" spans="1:6" ht="18" x14ac:dyDescent="0.3">
      <c r="A163" s="155" t="s">
        <v>9</v>
      </c>
      <c r="B163" s="156"/>
      <c r="C163" s="156"/>
      <c r="D163" s="157">
        <f t="shared" si="21"/>
        <v>0</v>
      </c>
      <c r="E163" s="158">
        <v>0</v>
      </c>
      <c r="F163" s="158">
        <v>0</v>
      </c>
    </row>
    <row r="164" spans="1:6" ht="54" x14ac:dyDescent="0.3">
      <c r="A164" s="155" t="s">
        <v>34</v>
      </c>
      <c r="B164" s="156">
        <v>244</v>
      </c>
      <c r="C164" s="156">
        <v>296</v>
      </c>
      <c r="D164" s="157">
        <f t="shared" si="21"/>
        <v>0</v>
      </c>
      <c r="E164" s="158">
        <v>0</v>
      </c>
      <c r="F164" s="158">
        <v>0</v>
      </c>
    </row>
    <row r="165" spans="1:6" ht="54" x14ac:dyDescent="0.3">
      <c r="A165" s="155" t="s">
        <v>35</v>
      </c>
      <c r="B165" s="156">
        <v>244</v>
      </c>
      <c r="C165" s="156">
        <v>297</v>
      </c>
      <c r="D165" s="157">
        <f t="shared" si="21"/>
        <v>0</v>
      </c>
      <c r="E165" s="158">
        <v>0</v>
      </c>
      <c r="F165" s="158">
        <v>0</v>
      </c>
    </row>
    <row r="166" spans="1:6" ht="54" x14ac:dyDescent="0.3">
      <c r="A166" s="155" t="s">
        <v>59</v>
      </c>
      <c r="B166" s="156" t="s">
        <v>5</v>
      </c>
      <c r="C166" s="156">
        <v>300</v>
      </c>
      <c r="D166" s="157">
        <f t="shared" si="21"/>
        <v>0</v>
      </c>
      <c r="E166" s="158">
        <f>E168+E170+E169</f>
        <v>0</v>
      </c>
      <c r="F166" s="158">
        <f>F168+F170+F169</f>
        <v>0</v>
      </c>
    </row>
    <row r="167" spans="1:6" ht="18" x14ac:dyDescent="0.3">
      <c r="A167" s="155" t="s">
        <v>9</v>
      </c>
      <c r="B167" s="156"/>
      <c r="C167" s="156"/>
      <c r="D167" s="157"/>
      <c r="E167" s="158"/>
      <c r="F167" s="158"/>
    </row>
    <row r="168" spans="1:6" ht="54" x14ac:dyDescent="0.3">
      <c r="A168" s="155" t="s">
        <v>36</v>
      </c>
      <c r="B168" s="156">
        <v>244</v>
      </c>
      <c r="C168" s="156">
        <v>310</v>
      </c>
      <c r="D168" s="157">
        <f t="shared" si="21"/>
        <v>0</v>
      </c>
      <c r="E168" s="158">
        <v>0</v>
      </c>
      <c r="F168" s="158">
        <v>0</v>
      </c>
    </row>
    <row r="169" spans="1:6" ht="72" x14ac:dyDescent="0.3">
      <c r="A169" s="155" t="s">
        <v>68</v>
      </c>
      <c r="B169" s="156">
        <v>244</v>
      </c>
      <c r="C169" s="156">
        <v>320</v>
      </c>
      <c r="D169" s="157">
        <f t="shared" si="21"/>
        <v>0</v>
      </c>
      <c r="E169" s="158">
        <v>0</v>
      </c>
      <c r="F169" s="158">
        <v>0</v>
      </c>
    </row>
    <row r="170" spans="1:6" ht="72" x14ac:dyDescent="0.3">
      <c r="A170" s="155" t="s">
        <v>60</v>
      </c>
      <c r="B170" s="156" t="s">
        <v>5</v>
      </c>
      <c r="C170" s="156">
        <v>340</v>
      </c>
      <c r="D170" s="157">
        <f t="shared" si="21"/>
        <v>0</v>
      </c>
      <c r="E170" s="158">
        <f>E172+E173+E174+E175+E176+E177+E179</f>
        <v>0</v>
      </c>
      <c r="F170" s="158">
        <f>F172+F173+F174+F175+F176+F177+F179</f>
        <v>0</v>
      </c>
    </row>
    <row r="171" spans="1:6" ht="18" x14ac:dyDescent="0.3">
      <c r="A171" s="155" t="s">
        <v>6</v>
      </c>
      <c r="B171" s="156"/>
      <c r="C171" s="156"/>
      <c r="D171" s="157"/>
      <c r="E171" s="158"/>
      <c r="F171" s="158"/>
    </row>
    <row r="172" spans="1:6" ht="126" x14ac:dyDescent="0.3">
      <c r="A172" s="155" t="s">
        <v>37</v>
      </c>
      <c r="B172" s="156">
        <v>244</v>
      </c>
      <c r="C172" s="156">
        <v>341</v>
      </c>
      <c r="D172" s="157">
        <f t="shared" ref="D172:D179" si="25">E172+F172</f>
        <v>0</v>
      </c>
      <c r="E172" s="158">
        <v>0</v>
      </c>
      <c r="F172" s="158">
        <v>0</v>
      </c>
    </row>
    <row r="173" spans="1:6" ht="54" x14ac:dyDescent="0.3">
      <c r="A173" s="155" t="s">
        <v>38</v>
      </c>
      <c r="B173" s="156">
        <v>244</v>
      </c>
      <c r="C173" s="156">
        <v>342</v>
      </c>
      <c r="D173" s="157">
        <f t="shared" si="25"/>
        <v>0</v>
      </c>
      <c r="E173" s="158">
        <v>0</v>
      </c>
      <c r="F173" s="158">
        <v>0</v>
      </c>
    </row>
    <row r="174" spans="1:6" ht="72" x14ac:dyDescent="0.3">
      <c r="A174" s="155" t="s">
        <v>39</v>
      </c>
      <c r="B174" s="156">
        <v>244</v>
      </c>
      <c r="C174" s="156">
        <v>343</v>
      </c>
      <c r="D174" s="157">
        <f t="shared" si="25"/>
        <v>0</v>
      </c>
      <c r="E174" s="158">
        <v>0</v>
      </c>
      <c r="F174" s="158">
        <v>0</v>
      </c>
    </row>
    <row r="175" spans="1:6" ht="72" x14ac:dyDescent="0.3">
      <c r="A175" s="155" t="s">
        <v>40</v>
      </c>
      <c r="B175" s="156">
        <v>244</v>
      </c>
      <c r="C175" s="156">
        <v>344</v>
      </c>
      <c r="D175" s="157">
        <f t="shared" si="25"/>
        <v>0</v>
      </c>
      <c r="E175" s="158">
        <v>0</v>
      </c>
      <c r="F175" s="158">
        <v>0</v>
      </c>
    </row>
    <row r="176" spans="1:6" ht="54" x14ac:dyDescent="0.3">
      <c r="A176" s="155" t="s">
        <v>41</v>
      </c>
      <c r="B176" s="156">
        <v>244</v>
      </c>
      <c r="C176" s="156">
        <v>345</v>
      </c>
      <c r="D176" s="157">
        <f t="shared" si="25"/>
        <v>0</v>
      </c>
      <c r="E176" s="158">
        <v>0</v>
      </c>
      <c r="F176" s="158">
        <v>0</v>
      </c>
    </row>
    <row r="177" spans="1:6" ht="72" x14ac:dyDescent="0.3">
      <c r="A177" s="155" t="s">
        <v>42</v>
      </c>
      <c r="B177" s="156">
        <v>244</v>
      </c>
      <c r="C177" s="156">
        <v>346</v>
      </c>
      <c r="D177" s="157">
        <f t="shared" si="25"/>
        <v>0</v>
      </c>
      <c r="E177" s="158">
        <v>0</v>
      </c>
      <c r="F177" s="158">
        <v>0</v>
      </c>
    </row>
    <row r="178" spans="1:6" ht="108" x14ac:dyDescent="0.3">
      <c r="A178" s="169" t="s">
        <v>286</v>
      </c>
      <c r="B178" s="156">
        <v>244</v>
      </c>
      <c r="C178" s="156">
        <v>347</v>
      </c>
      <c r="D178" s="157">
        <f t="shared" si="25"/>
        <v>0</v>
      </c>
      <c r="E178" s="158">
        <v>0</v>
      </c>
      <c r="F178" s="158">
        <v>0</v>
      </c>
    </row>
    <row r="179" spans="1:6" ht="108" x14ac:dyDescent="0.3">
      <c r="A179" s="155" t="s">
        <v>43</v>
      </c>
      <c r="B179" s="156">
        <v>244</v>
      </c>
      <c r="C179" s="156">
        <v>349</v>
      </c>
      <c r="D179" s="157">
        <f t="shared" si="25"/>
        <v>0</v>
      </c>
      <c r="E179" s="158">
        <v>0</v>
      </c>
      <c r="F179" s="158">
        <v>0</v>
      </c>
    </row>
    <row r="180" spans="1:6" ht="17.399999999999999" x14ac:dyDescent="0.3">
      <c r="A180" s="440" t="s">
        <v>198</v>
      </c>
      <c r="B180" s="441"/>
      <c r="C180" s="441"/>
      <c r="D180" s="441"/>
      <c r="E180" s="441"/>
      <c r="F180" s="442"/>
    </row>
    <row r="181" spans="1:6" ht="18" x14ac:dyDescent="0.3">
      <c r="A181" s="155" t="s">
        <v>8</v>
      </c>
      <c r="B181" s="156" t="s">
        <v>5</v>
      </c>
      <c r="C181" s="156">
        <v>200</v>
      </c>
      <c r="D181" s="157">
        <f t="shared" ref="D181" si="26">E181+F181</f>
        <v>33000</v>
      </c>
      <c r="E181" s="158">
        <f>E183+E186+E207</f>
        <v>33000</v>
      </c>
      <c r="F181" s="158">
        <f>F183+F186+F207</f>
        <v>0</v>
      </c>
    </row>
    <row r="182" spans="1:6" ht="18" x14ac:dyDescent="0.3">
      <c r="A182" s="155" t="s">
        <v>9</v>
      </c>
      <c r="B182" s="156"/>
      <c r="C182" s="156"/>
      <c r="D182" s="157"/>
      <c r="E182" s="158"/>
      <c r="F182" s="158"/>
    </row>
    <row r="183" spans="1:6" ht="72" x14ac:dyDescent="0.3">
      <c r="A183" s="155" t="s">
        <v>10</v>
      </c>
      <c r="B183" s="156" t="s">
        <v>5</v>
      </c>
      <c r="C183" s="156">
        <v>210</v>
      </c>
      <c r="D183" s="157">
        <f t="shared" ref="D183" si="27">E183+F183</f>
        <v>0</v>
      </c>
      <c r="E183" s="158">
        <f>E185</f>
        <v>0</v>
      </c>
      <c r="F183" s="158">
        <f>F185</f>
        <v>0</v>
      </c>
    </row>
    <row r="184" spans="1:6" ht="18" x14ac:dyDescent="0.3">
      <c r="A184" s="155" t="s">
        <v>9</v>
      </c>
      <c r="B184" s="156"/>
      <c r="C184" s="156"/>
      <c r="D184" s="157"/>
      <c r="E184" s="158"/>
      <c r="F184" s="158"/>
    </row>
    <row r="185" spans="1:6" ht="72" x14ac:dyDescent="0.3">
      <c r="A185" s="155" t="s">
        <v>197</v>
      </c>
      <c r="B185" s="156">
        <v>244</v>
      </c>
      <c r="C185" s="156">
        <v>214</v>
      </c>
      <c r="D185" s="157">
        <f>E185+F185</f>
        <v>0</v>
      </c>
      <c r="E185" s="160">
        <f>E36-E140</f>
        <v>0</v>
      </c>
      <c r="F185" s="158">
        <v>0</v>
      </c>
    </row>
    <row r="186" spans="1:6" ht="36" x14ac:dyDescent="0.3">
      <c r="A186" s="155" t="s">
        <v>14</v>
      </c>
      <c r="B186" s="156" t="s">
        <v>5</v>
      </c>
      <c r="C186" s="156">
        <v>220</v>
      </c>
      <c r="D186" s="157">
        <f t="shared" ref="D186" si="28">E186+F186</f>
        <v>33000</v>
      </c>
      <c r="E186" s="158">
        <f>E188+E189+E190+E198+E199+E202+E205</f>
        <v>33000</v>
      </c>
      <c r="F186" s="158">
        <f>F188+F189+F190+F198+F199+F202+F205</f>
        <v>0</v>
      </c>
    </row>
    <row r="187" spans="1:6" ht="18" x14ac:dyDescent="0.3">
      <c r="A187" s="155" t="s">
        <v>9</v>
      </c>
      <c r="B187" s="156"/>
      <c r="C187" s="156"/>
      <c r="D187" s="157"/>
      <c r="E187" s="158"/>
      <c r="F187" s="158"/>
    </row>
    <row r="188" spans="1:6" ht="18" x14ac:dyDescent="0.3">
      <c r="A188" s="155" t="s">
        <v>15</v>
      </c>
      <c r="B188" s="156">
        <v>244</v>
      </c>
      <c r="C188" s="156">
        <v>221</v>
      </c>
      <c r="D188" s="157">
        <f t="shared" ref="D188:D190" si="29">E188+F188</f>
        <v>0</v>
      </c>
      <c r="E188" s="158">
        <f>E39-E143</f>
        <v>0</v>
      </c>
      <c r="F188" s="158">
        <v>0</v>
      </c>
    </row>
    <row r="189" spans="1:6" ht="36" x14ac:dyDescent="0.3">
      <c r="A189" s="155" t="s">
        <v>16</v>
      </c>
      <c r="B189" s="156">
        <v>244</v>
      </c>
      <c r="C189" s="156">
        <v>222</v>
      </c>
      <c r="D189" s="157">
        <f t="shared" si="29"/>
        <v>0</v>
      </c>
      <c r="E189" s="160">
        <f>E42-E144</f>
        <v>0</v>
      </c>
      <c r="F189" s="158">
        <v>0</v>
      </c>
    </row>
    <row r="190" spans="1:6" ht="36" x14ac:dyDescent="0.3">
      <c r="A190" s="155" t="s">
        <v>17</v>
      </c>
      <c r="B190" s="156" t="s">
        <v>5</v>
      </c>
      <c r="C190" s="156">
        <v>223</v>
      </c>
      <c r="D190" s="157">
        <f t="shared" si="29"/>
        <v>2000</v>
      </c>
      <c r="E190" s="158">
        <f t="shared" ref="E190:F190" si="30">E192+E193+E194+E195+E196</f>
        <v>2000</v>
      </c>
      <c r="F190" s="158">
        <f t="shared" si="30"/>
        <v>0</v>
      </c>
    </row>
    <row r="191" spans="1:6" ht="18" x14ac:dyDescent="0.3">
      <c r="A191" s="155" t="s">
        <v>6</v>
      </c>
      <c r="B191" s="156"/>
      <c r="C191" s="156"/>
      <c r="D191" s="157"/>
      <c r="E191" s="158"/>
      <c r="F191" s="158"/>
    </row>
    <row r="192" spans="1:6" ht="54" x14ac:dyDescent="0.3">
      <c r="A192" s="155" t="s">
        <v>18</v>
      </c>
      <c r="B192" s="156">
        <v>247</v>
      </c>
      <c r="C192" s="156">
        <v>223</v>
      </c>
      <c r="D192" s="157">
        <f t="shared" ref="D192:D198" si="31">E192+F192</f>
        <v>0</v>
      </c>
      <c r="E192" s="158">
        <f t="shared" ref="E192:E198" si="32">E45-E147</f>
        <v>0</v>
      </c>
      <c r="F192" s="158">
        <v>0</v>
      </c>
    </row>
    <row r="193" spans="1:6" ht="36" x14ac:dyDescent="0.3">
      <c r="A193" s="155" t="s">
        <v>19</v>
      </c>
      <c r="B193" s="156">
        <v>247</v>
      </c>
      <c r="C193" s="156">
        <v>223</v>
      </c>
      <c r="D193" s="157">
        <f t="shared" si="31"/>
        <v>0</v>
      </c>
      <c r="E193" s="158">
        <f t="shared" si="32"/>
        <v>0</v>
      </c>
      <c r="F193" s="158">
        <v>0</v>
      </c>
    </row>
    <row r="194" spans="1:6" ht="54" x14ac:dyDescent="0.3">
      <c r="A194" s="155" t="s">
        <v>20</v>
      </c>
      <c r="B194" s="156">
        <v>247</v>
      </c>
      <c r="C194" s="156">
        <v>223</v>
      </c>
      <c r="D194" s="157">
        <f t="shared" si="31"/>
        <v>2000</v>
      </c>
      <c r="E194" s="158">
        <f t="shared" si="32"/>
        <v>2000</v>
      </c>
      <c r="F194" s="158">
        <v>0</v>
      </c>
    </row>
    <row r="195" spans="1:6" ht="72" x14ac:dyDescent="0.3">
      <c r="A195" s="155" t="s">
        <v>21</v>
      </c>
      <c r="B195" s="156">
        <v>244</v>
      </c>
      <c r="C195" s="156">
        <v>223</v>
      </c>
      <c r="D195" s="157">
        <f t="shared" si="31"/>
        <v>0</v>
      </c>
      <c r="E195" s="158">
        <f t="shared" si="32"/>
        <v>0</v>
      </c>
      <c r="F195" s="158">
        <v>0</v>
      </c>
    </row>
    <row r="196" spans="1:6" ht="54" x14ac:dyDescent="0.3">
      <c r="A196" s="155" t="s">
        <v>22</v>
      </c>
      <c r="B196" s="156">
        <v>244</v>
      </c>
      <c r="C196" s="156">
        <v>223</v>
      </c>
      <c r="D196" s="157">
        <f t="shared" si="31"/>
        <v>0</v>
      </c>
      <c r="E196" s="158">
        <f t="shared" si="32"/>
        <v>0</v>
      </c>
      <c r="F196" s="158">
        <v>0</v>
      </c>
    </row>
    <row r="197" spans="1:6" ht="36" x14ac:dyDescent="0.3">
      <c r="A197" s="237" t="s">
        <v>306</v>
      </c>
      <c r="B197" s="156">
        <v>244</v>
      </c>
      <c r="C197" s="156">
        <v>223</v>
      </c>
      <c r="D197" s="157">
        <f t="shared" ref="D197" si="33">E197+F197</f>
        <v>0</v>
      </c>
      <c r="E197" s="158">
        <f t="shared" si="32"/>
        <v>0</v>
      </c>
      <c r="F197" s="158">
        <v>0</v>
      </c>
    </row>
    <row r="198" spans="1:6" ht="162" x14ac:dyDescent="0.3">
      <c r="A198" s="155" t="s">
        <v>23</v>
      </c>
      <c r="B198" s="156">
        <v>244</v>
      </c>
      <c r="C198" s="156">
        <v>224</v>
      </c>
      <c r="D198" s="157">
        <f t="shared" si="31"/>
        <v>0</v>
      </c>
      <c r="E198" s="158">
        <f t="shared" si="32"/>
        <v>0</v>
      </c>
      <c r="F198" s="158">
        <v>0</v>
      </c>
    </row>
    <row r="199" spans="1:6" ht="54" x14ac:dyDescent="0.3">
      <c r="A199" s="155" t="s">
        <v>24</v>
      </c>
      <c r="B199" s="156" t="s">
        <v>5</v>
      </c>
      <c r="C199" s="156">
        <v>225</v>
      </c>
      <c r="D199" s="158">
        <f t="shared" ref="D199" si="34">D200+D201</f>
        <v>10000</v>
      </c>
      <c r="E199" s="158">
        <f>E200+E201</f>
        <v>10000</v>
      </c>
      <c r="F199" s="158">
        <f t="shared" ref="F199" si="35">F200+F201</f>
        <v>0</v>
      </c>
    </row>
    <row r="200" spans="1:6" ht="18" x14ac:dyDescent="0.3">
      <c r="A200" s="438" t="s">
        <v>6</v>
      </c>
      <c r="B200" s="156">
        <v>243</v>
      </c>
      <c r="C200" s="156">
        <v>225</v>
      </c>
      <c r="D200" s="157">
        <f t="shared" ref="D200:D211" si="36">E200+F200</f>
        <v>0</v>
      </c>
      <c r="E200" s="158">
        <f>E53-E155</f>
        <v>0</v>
      </c>
      <c r="F200" s="158">
        <v>0</v>
      </c>
    </row>
    <row r="201" spans="1:6" ht="18" x14ac:dyDescent="0.3">
      <c r="A201" s="438"/>
      <c r="B201" s="156">
        <v>244</v>
      </c>
      <c r="C201" s="156">
        <v>225</v>
      </c>
      <c r="D201" s="157">
        <f t="shared" si="36"/>
        <v>10000</v>
      </c>
      <c r="E201" s="158">
        <f>E54-E156</f>
        <v>10000</v>
      </c>
      <c r="F201" s="158">
        <v>0</v>
      </c>
    </row>
    <row r="202" spans="1:6" ht="36" x14ac:dyDescent="0.3">
      <c r="A202" s="155" t="s">
        <v>58</v>
      </c>
      <c r="B202" s="156" t="s">
        <v>5</v>
      </c>
      <c r="C202" s="156">
        <v>226</v>
      </c>
      <c r="D202" s="157">
        <f t="shared" si="36"/>
        <v>21000</v>
      </c>
      <c r="E202" s="158">
        <f>E203+E204</f>
        <v>21000</v>
      </c>
      <c r="F202" s="158">
        <f>F203+F204</f>
        <v>0</v>
      </c>
    </row>
    <row r="203" spans="1:6" ht="18" x14ac:dyDescent="0.3">
      <c r="A203" s="438" t="s">
        <v>6</v>
      </c>
      <c r="B203" s="156">
        <v>243</v>
      </c>
      <c r="C203" s="156">
        <v>226</v>
      </c>
      <c r="D203" s="157">
        <f t="shared" si="36"/>
        <v>9000</v>
      </c>
      <c r="E203" s="158">
        <f>E59-E158</f>
        <v>9000</v>
      </c>
      <c r="F203" s="158">
        <v>0</v>
      </c>
    </row>
    <row r="204" spans="1:6" ht="18" x14ac:dyDescent="0.3">
      <c r="A204" s="438"/>
      <c r="B204" s="156">
        <v>244</v>
      </c>
      <c r="C204" s="156">
        <v>226</v>
      </c>
      <c r="D204" s="157">
        <f t="shared" si="36"/>
        <v>12000</v>
      </c>
      <c r="E204" s="158">
        <f>E60-E159</f>
        <v>12000</v>
      </c>
      <c r="F204" s="158">
        <v>0</v>
      </c>
    </row>
    <row r="205" spans="1:6" ht="18" x14ac:dyDescent="0.3">
      <c r="A205" s="155" t="s">
        <v>25</v>
      </c>
      <c r="B205" s="156">
        <v>244</v>
      </c>
      <c r="C205" s="156">
        <v>227</v>
      </c>
      <c r="D205" s="157">
        <f t="shared" si="36"/>
        <v>0</v>
      </c>
      <c r="E205" s="158">
        <f>E61-E160</f>
        <v>0</v>
      </c>
      <c r="F205" s="158">
        <v>0</v>
      </c>
    </row>
    <row r="206" spans="1:6" ht="54" x14ac:dyDescent="0.3">
      <c r="A206" s="169" t="s">
        <v>285</v>
      </c>
      <c r="B206" s="156">
        <v>244</v>
      </c>
      <c r="C206" s="156">
        <v>228</v>
      </c>
      <c r="D206" s="157">
        <f>E206+F206</f>
        <v>0</v>
      </c>
      <c r="E206" s="158">
        <v>0</v>
      </c>
      <c r="F206" s="158">
        <v>0</v>
      </c>
    </row>
    <row r="207" spans="1:6" ht="18" x14ac:dyDescent="0.3">
      <c r="A207" s="155" t="s">
        <v>30</v>
      </c>
      <c r="B207" s="156" t="s">
        <v>5</v>
      </c>
      <c r="C207" s="156">
        <v>290</v>
      </c>
      <c r="D207" s="157">
        <f t="shared" si="36"/>
        <v>0</v>
      </c>
      <c r="E207" s="158">
        <f>E209+E210</f>
        <v>0</v>
      </c>
      <c r="F207" s="158">
        <f>F209+F210</f>
        <v>0</v>
      </c>
    </row>
    <row r="208" spans="1:6" ht="18" x14ac:dyDescent="0.3">
      <c r="A208" s="155" t="s">
        <v>9</v>
      </c>
      <c r="B208" s="156"/>
      <c r="C208" s="156"/>
      <c r="D208" s="157">
        <f t="shared" si="36"/>
        <v>0</v>
      </c>
      <c r="E208" s="158">
        <v>0</v>
      </c>
      <c r="F208" s="158">
        <v>0</v>
      </c>
    </row>
    <row r="209" spans="1:6" ht="54" x14ac:dyDescent="0.3">
      <c r="A209" s="155" t="s">
        <v>34</v>
      </c>
      <c r="B209" s="156">
        <v>244</v>
      </c>
      <c r="C209" s="156">
        <v>296</v>
      </c>
      <c r="D209" s="157">
        <f t="shared" si="36"/>
        <v>0</v>
      </c>
      <c r="E209" s="158">
        <f>E87-E164</f>
        <v>0</v>
      </c>
      <c r="F209" s="158">
        <v>0</v>
      </c>
    </row>
    <row r="210" spans="1:6" ht="54" x14ac:dyDescent="0.3">
      <c r="A210" s="155" t="s">
        <v>35</v>
      </c>
      <c r="B210" s="156">
        <v>244</v>
      </c>
      <c r="C210" s="156">
        <v>297</v>
      </c>
      <c r="D210" s="157">
        <f t="shared" si="36"/>
        <v>0</v>
      </c>
      <c r="E210" s="158">
        <f>E94-E165</f>
        <v>0</v>
      </c>
      <c r="F210" s="158">
        <v>0</v>
      </c>
    </row>
    <row r="211" spans="1:6" ht="54" x14ac:dyDescent="0.3">
      <c r="A211" s="155" t="s">
        <v>59</v>
      </c>
      <c r="B211" s="156" t="s">
        <v>5</v>
      </c>
      <c r="C211" s="156">
        <v>300</v>
      </c>
      <c r="D211" s="157">
        <f t="shared" si="36"/>
        <v>10900</v>
      </c>
      <c r="E211" s="158">
        <f>E213+E215+E214</f>
        <v>10900</v>
      </c>
      <c r="F211" s="158">
        <f>F213+F215+F214</f>
        <v>0</v>
      </c>
    </row>
    <row r="212" spans="1:6" ht="18" x14ac:dyDescent="0.3">
      <c r="A212" s="155" t="s">
        <v>9</v>
      </c>
      <c r="B212" s="156"/>
      <c r="C212" s="156"/>
      <c r="D212" s="157"/>
      <c r="E212" s="158"/>
      <c r="F212" s="158"/>
    </row>
    <row r="213" spans="1:6" ht="54" x14ac:dyDescent="0.3">
      <c r="A213" s="155" t="s">
        <v>36</v>
      </c>
      <c r="B213" s="156">
        <v>244</v>
      </c>
      <c r="C213" s="156">
        <v>310</v>
      </c>
      <c r="D213" s="157">
        <f t="shared" ref="D213:D215" si="37">E213+F213</f>
        <v>0</v>
      </c>
      <c r="E213" s="158">
        <f>E100-E168</f>
        <v>0</v>
      </c>
      <c r="F213" s="158">
        <v>0</v>
      </c>
    </row>
    <row r="214" spans="1:6" ht="72" x14ac:dyDescent="0.3">
      <c r="A214" s="155" t="s">
        <v>68</v>
      </c>
      <c r="B214" s="156">
        <v>244</v>
      </c>
      <c r="C214" s="156">
        <v>320</v>
      </c>
      <c r="D214" s="157">
        <f t="shared" si="37"/>
        <v>0</v>
      </c>
      <c r="E214" s="158">
        <f>E101-E169</f>
        <v>0</v>
      </c>
      <c r="F214" s="158">
        <v>0</v>
      </c>
    </row>
    <row r="215" spans="1:6" ht="72" x14ac:dyDescent="0.3">
      <c r="A215" s="155" t="s">
        <v>60</v>
      </c>
      <c r="B215" s="156" t="s">
        <v>5</v>
      </c>
      <c r="C215" s="156">
        <v>340</v>
      </c>
      <c r="D215" s="157">
        <f t="shared" si="37"/>
        <v>10900</v>
      </c>
      <c r="E215" s="158">
        <f>E217+E218+E219+E220+E221+E222+E224</f>
        <v>10900</v>
      </c>
      <c r="F215" s="158">
        <f>F217+F218+F219+F220+F221+F222+F224</f>
        <v>0</v>
      </c>
    </row>
    <row r="216" spans="1:6" ht="18" x14ac:dyDescent="0.3">
      <c r="A216" s="155" t="s">
        <v>6</v>
      </c>
      <c r="B216" s="156"/>
      <c r="C216" s="156"/>
      <c r="D216" s="157"/>
      <c r="E216" s="158"/>
      <c r="F216" s="158"/>
    </row>
    <row r="217" spans="1:6" ht="126" x14ac:dyDescent="0.3">
      <c r="A217" s="155" t="s">
        <v>37</v>
      </c>
      <c r="B217" s="156">
        <v>244</v>
      </c>
      <c r="C217" s="156">
        <v>341</v>
      </c>
      <c r="D217" s="157">
        <f t="shared" ref="D217:D224" si="38">E217+F217</f>
        <v>0</v>
      </c>
      <c r="E217" s="158">
        <f>E104-E172</f>
        <v>0</v>
      </c>
      <c r="F217" s="158">
        <v>0</v>
      </c>
    </row>
    <row r="218" spans="1:6" ht="54" x14ac:dyDescent="0.3">
      <c r="A218" s="155" t="s">
        <v>38</v>
      </c>
      <c r="B218" s="156">
        <v>244</v>
      </c>
      <c r="C218" s="156">
        <v>342</v>
      </c>
      <c r="D218" s="157">
        <f t="shared" si="38"/>
        <v>0</v>
      </c>
      <c r="E218" s="158">
        <f>E105-E173</f>
        <v>0</v>
      </c>
      <c r="F218" s="158">
        <v>0</v>
      </c>
    </row>
    <row r="219" spans="1:6" ht="72" x14ac:dyDescent="0.3">
      <c r="A219" s="155" t="s">
        <v>39</v>
      </c>
      <c r="B219" s="156">
        <v>244</v>
      </c>
      <c r="C219" s="156">
        <v>343</v>
      </c>
      <c r="D219" s="157">
        <f t="shared" si="38"/>
        <v>0</v>
      </c>
      <c r="E219" s="158">
        <f>E106-E174</f>
        <v>0</v>
      </c>
      <c r="F219" s="158">
        <v>0</v>
      </c>
    </row>
    <row r="220" spans="1:6" ht="72" x14ac:dyDescent="0.3">
      <c r="A220" s="155" t="s">
        <v>40</v>
      </c>
      <c r="B220" s="156">
        <v>244</v>
      </c>
      <c r="C220" s="156">
        <v>344</v>
      </c>
      <c r="D220" s="157">
        <f t="shared" si="38"/>
        <v>0</v>
      </c>
      <c r="E220" s="158">
        <f>E107-E175</f>
        <v>0</v>
      </c>
      <c r="F220" s="158">
        <v>0</v>
      </c>
    </row>
    <row r="221" spans="1:6" ht="54" x14ac:dyDescent="0.3">
      <c r="A221" s="155" t="s">
        <v>41</v>
      </c>
      <c r="B221" s="156">
        <v>244</v>
      </c>
      <c r="C221" s="156">
        <v>345</v>
      </c>
      <c r="D221" s="157">
        <f t="shared" si="38"/>
        <v>0</v>
      </c>
      <c r="E221" s="158">
        <f t="shared" ref="E221:E222" si="39">E110-E176</f>
        <v>0</v>
      </c>
      <c r="F221" s="158">
        <v>0</v>
      </c>
    </row>
    <row r="222" spans="1:6" ht="72" x14ac:dyDescent="0.3">
      <c r="A222" s="155" t="s">
        <v>42</v>
      </c>
      <c r="B222" s="156">
        <v>244</v>
      </c>
      <c r="C222" s="156">
        <v>346</v>
      </c>
      <c r="D222" s="157">
        <f t="shared" si="38"/>
        <v>10900</v>
      </c>
      <c r="E222" s="158">
        <f t="shared" si="39"/>
        <v>10900</v>
      </c>
      <c r="F222" s="158">
        <v>0</v>
      </c>
    </row>
    <row r="223" spans="1:6" ht="108" x14ac:dyDescent="0.3">
      <c r="A223" s="169" t="s">
        <v>286</v>
      </c>
      <c r="B223" s="156">
        <v>244</v>
      </c>
      <c r="C223" s="156">
        <v>347</v>
      </c>
      <c r="D223" s="157">
        <f>E223+F223</f>
        <v>0</v>
      </c>
      <c r="E223" s="158">
        <v>0</v>
      </c>
      <c r="F223" s="158">
        <v>0</v>
      </c>
    </row>
    <row r="224" spans="1:6" ht="108" x14ac:dyDescent="0.3">
      <c r="A224" s="155" t="s">
        <v>43</v>
      </c>
      <c r="B224" s="156">
        <v>244</v>
      </c>
      <c r="C224" s="156">
        <v>349</v>
      </c>
      <c r="D224" s="157">
        <f t="shared" si="38"/>
        <v>0</v>
      </c>
      <c r="E224" s="158">
        <f t="shared" ref="E224" si="40">E113-E179</f>
        <v>0</v>
      </c>
      <c r="F224" s="158">
        <v>0</v>
      </c>
    </row>
  </sheetData>
  <mergeCells count="38">
    <mergeCell ref="A200:A201"/>
    <mergeCell ref="A203:A204"/>
    <mergeCell ref="A131:F131"/>
    <mergeCell ref="A135:F135"/>
    <mergeCell ref="A155:A156"/>
    <mergeCell ref="A158:A159"/>
    <mergeCell ref="A180:F180"/>
    <mergeCell ref="B127:C127"/>
    <mergeCell ref="E127:F127"/>
    <mergeCell ref="B128:C128"/>
    <mergeCell ref="E128:F128"/>
    <mergeCell ref="A130:B130"/>
    <mergeCell ref="A35:A36"/>
    <mergeCell ref="A41:A42"/>
    <mergeCell ref="A53:A54"/>
    <mergeCell ref="A56:A60"/>
    <mergeCell ref="A73:A75"/>
    <mergeCell ref="A68:A69"/>
    <mergeCell ref="A63:A64"/>
    <mergeCell ref="B125:C125"/>
    <mergeCell ref="E125:F125"/>
    <mergeCell ref="A80:A82"/>
    <mergeCell ref="A87:A92"/>
    <mergeCell ref="A94:A97"/>
    <mergeCell ref="B121:C121"/>
    <mergeCell ref="E121:F121"/>
    <mergeCell ref="B124:C124"/>
    <mergeCell ref="E124:F124"/>
    <mergeCell ref="B122:C122"/>
    <mergeCell ref="E122:F122"/>
    <mergeCell ref="A108:A109"/>
    <mergeCell ref="A1:F1"/>
    <mergeCell ref="A2:F2"/>
    <mergeCell ref="A5:A6"/>
    <mergeCell ref="B5:B6"/>
    <mergeCell ref="C5:C6"/>
    <mergeCell ref="D5:D6"/>
    <mergeCell ref="E5:F5"/>
  </mergeCells>
  <pageMargins left="1.3779527559055118" right="0.39370078740157483" top="0.98425196850393704" bottom="0.78740157480314965" header="0.31496062992125984" footer="0.31496062992125984"/>
  <pageSetup paperSize="9" scale="7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8"/>
  <sheetViews>
    <sheetView zoomScaleNormal="100" workbookViewId="0">
      <selection activeCell="H9" sqref="H9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6" width="18.5546875" style="7" customWidth="1"/>
    <col min="7" max="16384" width="8.88671875" style="7"/>
  </cols>
  <sheetData>
    <row r="1" spans="1:6" ht="17.399999999999999" x14ac:dyDescent="0.3">
      <c r="A1" s="369" t="s">
        <v>255</v>
      </c>
      <c r="B1" s="369"/>
      <c r="C1" s="369"/>
      <c r="D1" s="369"/>
      <c r="E1" s="369"/>
      <c r="F1" s="369"/>
    </row>
    <row r="2" spans="1:6" ht="17.399999999999999" x14ac:dyDescent="0.3">
      <c r="A2" s="369" t="s">
        <v>354</v>
      </c>
      <c r="B2" s="369"/>
      <c r="C2" s="369"/>
      <c r="D2" s="369"/>
      <c r="E2" s="369"/>
      <c r="F2" s="369"/>
    </row>
    <row r="3" spans="1:6" ht="15" x14ac:dyDescent="0.3">
      <c r="A3" s="30"/>
    </row>
    <row r="4" spans="1:6" ht="18.600000000000001" thickBot="1" x14ac:dyDescent="0.35">
      <c r="A4" s="6"/>
      <c r="F4" s="6" t="s">
        <v>51</v>
      </c>
    </row>
    <row r="5" spans="1:6" ht="52.8" customHeight="1" x14ac:dyDescent="0.3">
      <c r="A5" s="374" t="s">
        <v>0</v>
      </c>
      <c r="B5" s="367" t="s">
        <v>45</v>
      </c>
      <c r="C5" s="376" t="s">
        <v>46</v>
      </c>
      <c r="D5" s="367" t="s">
        <v>1</v>
      </c>
      <c r="E5" s="367" t="s">
        <v>193</v>
      </c>
      <c r="F5" s="389"/>
    </row>
    <row r="6" spans="1:6" ht="15.6" x14ac:dyDescent="0.3">
      <c r="A6" s="391"/>
      <c r="B6" s="390"/>
      <c r="C6" s="392"/>
      <c r="D6" s="390"/>
      <c r="E6" s="393" t="s">
        <v>6</v>
      </c>
      <c r="F6" s="394"/>
    </row>
    <row r="7" spans="1:6" ht="203.4" thickBot="1" x14ac:dyDescent="0.35">
      <c r="A7" s="375"/>
      <c r="B7" s="368"/>
      <c r="C7" s="377"/>
      <c r="D7" s="368"/>
      <c r="E7" s="125" t="s">
        <v>194</v>
      </c>
      <c r="F7" s="38" t="s">
        <v>195</v>
      </c>
    </row>
    <row r="8" spans="1:6" ht="15" thickBot="1" x14ac:dyDescent="0.35">
      <c r="A8" s="43">
        <v>1</v>
      </c>
      <c r="B8" s="44">
        <v>2</v>
      </c>
      <c r="C8" s="44">
        <v>3</v>
      </c>
      <c r="D8" s="44">
        <v>4</v>
      </c>
      <c r="E8" s="44">
        <v>5</v>
      </c>
      <c r="F8" s="45">
        <v>6</v>
      </c>
    </row>
    <row r="9" spans="1:6" ht="36" x14ac:dyDescent="0.3">
      <c r="A9" s="126" t="s">
        <v>231</v>
      </c>
      <c r="B9" s="128" t="s">
        <v>5</v>
      </c>
      <c r="C9" s="128" t="s">
        <v>5</v>
      </c>
      <c r="D9" s="5">
        <f t="shared" ref="D9:D10" si="0">E9+F9</f>
        <v>43900</v>
      </c>
      <c r="E9" s="2">
        <v>43900</v>
      </c>
      <c r="F9" s="4">
        <v>0</v>
      </c>
    </row>
    <row r="10" spans="1:6" ht="18" x14ac:dyDescent="0.3">
      <c r="A10" s="126" t="s">
        <v>7</v>
      </c>
      <c r="B10" s="128" t="s">
        <v>5</v>
      </c>
      <c r="C10" s="128">
        <v>900</v>
      </c>
      <c r="D10" s="5">
        <f t="shared" si="0"/>
        <v>43900</v>
      </c>
      <c r="E10" s="2">
        <f>E13+E46+E61+E93</f>
        <v>43900</v>
      </c>
      <c r="F10" s="2">
        <f>F13+F46+F61+F93</f>
        <v>0</v>
      </c>
    </row>
    <row r="11" spans="1:6" ht="18" x14ac:dyDescent="0.3">
      <c r="A11" s="126" t="s">
        <v>6</v>
      </c>
      <c r="B11" s="128"/>
      <c r="C11" s="128"/>
      <c r="D11" s="5"/>
      <c r="E11" s="2"/>
      <c r="F11" s="4"/>
    </row>
    <row r="12" spans="1:6" ht="33.6" customHeight="1" x14ac:dyDescent="0.3">
      <c r="A12" s="386" t="s">
        <v>196</v>
      </c>
      <c r="B12" s="387"/>
      <c r="C12" s="387"/>
      <c r="D12" s="387"/>
      <c r="E12" s="387"/>
      <c r="F12" s="388"/>
    </row>
    <row r="13" spans="1:6" ht="18" x14ac:dyDescent="0.3">
      <c r="A13" s="126" t="s">
        <v>8</v>
      </c>
      <c r="B13" s="128" t="s">
        <v>5</v>
      </c>
      <c r="C13" s="128">
        <v>200</v>
      </c>
      <c r="D13" s="5">
        <f t="shared" ref="D13:D50" si="1">E13+F13</f>
        <v>0</v>
      </c>
      <c r="E13" s="2">
        <f>E15+E18+E42</f>
        <v>0</v>
      </c>
      <c r="F13" s="2">
        <f>F15+F18+F42</f>
        <v>0</v>
      </c>
    </row>
    <row r="14" spans="1:6" ht="14.4" customHeight="1" x14ac:dyDescent="0.3">
      <c r="A14" s="126" t="s">
        <v>9</v>
      </c>
      <c r="B14" s="128"/>
      <c r="C14" s="128"/>
      <c r="D14" s="5"/>
      <c r="E14" s="2"/>
      <c r="F14" s="2"/>
    </row>
    <row r="15" spans="1:6" ht="72" x14ac:dyDescent="0.3">
      <c r="A15" s="126" t="s">
        <v>10</v>
      </c>
      <c r="B15" s="128" t="s">
        <v>5</v>
      </c>
      <c r="C15" s="128">
        <v>210</v>
      </c>
      <c r="D15" s="5">
        <f t="shared" si="1"/>
        <v>0</v>
      </c>
      <c r="E15" s="2">
        <f>E17</f>
        <v>0</v>
      </c>
      <c r="F15" s="2">
        <f>F17</f>
        <v>0</v>
      </c>
    </row>
    <row r="16" spans="1:6" ht="18" x14ac:dyDescent="0.3">
      <c r="A16" s="126" t="s">
        <v>9</v>
      </c>
      <c r="B16" s="128"/>
      <c r="C16" s="128"/>
      <c r="D16" s="5"/>
      <c r="E16" s="2"/>
      <c r="F16" s="2"/>
    </row>
    <row r="17" spans="1:6" ht="72" x14ac:dyDescent="0.3">
      <c r="A17" s="126" t="s">
        <v>197</v>
      </c>
      <c r="B17" s="128">
        <v>244</v>
      </c>
      <c r="C17" s="128">
        <v>214</v>
      </c>
      <c r="D17" s="5">
        <f>E17+F17</f>
        <v>0</v>
      </c>
      <c r="E17" s="2">
        <f>'платные на 2024 год '!E140</f>
        <v>0</v>
      </c>
      <c r="F17" s="2">
        <v>0</v>
      </c>
    </row>
    <row r="18" spans="1:6" ht="36" x14ac:dyDescent="0.3">
      <c r="A18" s="126" t="s">
        <v>14</v>
      </c>
      <c r="B18" s="128" t="s">
        <v>5</v>
      </c>
      <c r="C18" s="128">
        <v>220</v>
      </c>
      <c r="D18" s="5">
        <f t="shared" si="1"/>
        <v>0</v>
      </c>
      <c r="E18" s="2">
        <f>E20+E21+E22+E30+E31+E34+E37</f>
        <v>0</v>
      </c>
      <c r="F18" s="2">
        <f>F20+F21+F22+F30+F31+F34+F37</f>
        <v>0</v>
      </c>
    </row>
    <row r="19" spans="1:6" ht="18" x14ac:dyDescent="0.3">
      <c r="A19" s="126" t="s">
        <v>9</v>
      </c>
      <c r="B19" s="128"/>
      <c r="C19" s="128"/>
      <c r="D19" s="5"/>
      <c r="E19" s="2"/>
      <c r="F19" s="2"/>
    </row>
    <row r="20" spans="1:6" ht="18" x14ac:dyDescent="0.3">
      <c r="A20" s="126" t="s">
        <v>15</v>
      </c>
      <c r="B20" s="128">
        <v>244</v>
      </c>
      <c r="C20" s="128">
        <v>221</v>
      </c>
      <c r="D20" s="5">
        <f t="shared" si="1"/>
        <v>0</v>
      </c>
      <c r="E20" s="2">
        <f>'платные на 2024 год '!E143</f>
        <v>0</v>
      </c>
      <c r="F20" s="2">
        <v>0</v>
      </c>
    </row>
    <row r="21" spans="1:6" ht="36" x14ac:dyDescent="0.3">
      <c r="A21" s="126" t="s">
        <v>16</v>
      </c>
      <c r="B21" s="128">
        <v>244</v>
      </c>
      <c r="C21" s="128">
        <v>222</v>
      </c>
      <c r="D21" s="5">
        <f t="shared" si="1"/>
        <v>0</v>
      </c>
      <c r="E21" s="2">
        <f>'платные на 2024 год '!E144</f>
        <v>0</v>
      </c>
      <c r="F21" s="2">
        <v>0</v>
      </c>
    </row>
    <row r="22" spans="1:6" ht="36" x14ac:dyDescent="0.3">
      <c r="A22" s="126" t="s">
        <v>17</v>
      </c>
      <c r="B22" s="128" t="s">
        <v>5</v>
      </c>
      <c r="C22" s="128">
        <v>223</v>
      </c>
      <c r="D22" s="5">
        <f t="shared" si="1"/>
        <v>0</v>
      </c>
      <c r="E22" s="2">
        <f t="shared" ref="E22:F22" si="2">E24+E25+E26+E27+E28</f>
        <v>0</v>
      </c>
      <c r="F22" s="2">
        <f t="shared" si="2"/>
        <v>0</v>
      </c>
    </row>
    <row r="23" spans="1:6" ht="18" x14ac:dyDescent="0.3">
      <c r="A23" s="126" t="s">
        <v>6</v>
      </c>
      <c r="B23" s="128"/>
      <c r="C23" s="128"/>
      <c r="D23" s="5"/>
      <c r="E23" s="2"/>
      <c r="F23" s="2"/>
    </row>
    <row r="24" spans="1:6" ht="54" x14ac:dyDescent="0.3">
      <c r="A24" s="126" t="s">
        <v>18</v>
      </c>
      <c r="B24" s="128">
        <v>247</v>
      </c>
      <c r="C24" s="128">
        <v>223</v>
      </c>
      <c r="D24" s="5">
        <f t="shared" si="1"/>
        <v>0</v>
      </c>
      <c r="E24" s="2">
        <f>'платные на 2024 год '!E147</f>
        <v>0</v>
      </c>
      <c r="F24" s="2">
        <v>0</v>
      </c>
    </row>
    <row r="25" spans="1:6" ht="36" x14ac:dyDescent="0.3">
      <c r="A25" s="126" t="s">
        <v>19</v>
      </c>
      <c r="B25" s="128">
        <v>247</v>
      </c>
      <c r="C25" s="128">
        <v>223</v>
      </c>
      <c r="D25" s="5">
        <f t="shared" si="1"/>
        <v>0</v>
      </c>
      <c r="E25" s="2">
        <f>'платные на 2024 год '!E148</f>
        <v>0</v>
      </c>
      <c r="F25" s="2">
        <v>0</v>
      </c>
    </row>
    <row r="26" spans="1:6" ht="54" x14ac:dyDescent="0.3">
      <c r="A26" s="126" t="s">
        <v>20</v>
      </c>
      <c r="B26" s="128">
        <v>247</v>
      </c>
      <c r="C26" s="128">
        <v>223</v>
      </c>
      <c r="D26" s="5">
        <f t="shared" si="1"/>
        <v>0</v>
      </c>
      <c r="E26" s="2">
        <f>'платные на 2024 год '!E149</f>
        <v>0</v>
      </c>
      <c r="F26" s="2">
        <v>0</v>
      </c>
    </row>
    <row r="27" spans="1:6" ht="72" x14ac:dyDescent="0.3">
      <c r="A27" s="126" t="s">
        <v>21</v>
      </c>
      <c r="B27" s="128">
        <v>244</v>
      </c>
      <c r="C27" s="128">
        <v>223</v>
      </c>
      <c r="D27" s="5">
        <f t="shared" si="1"/>
        <v>0</v>
      </c>
      <c r="E27" s="2">
        <f>'платные на 2024 год '!E150</f>
        <v>0</v>
      </c>
      <c r="F27" s="2">
        <v>0</v>
      </c>
    </row>
    <row r="28" spans="1:6" ht="54" x14ac:dyDescent="0.3">
      <c r="A28" s="126" t="s">
        <v>22</v>
      </c>
      <c r="B28" s="128">
        <v>244</v>
      </c>
      <c r="C28" s="128">
        <v>223</v>
      </c>
      <c r="D28" s="5">
        <f t="shared" si="1"/>
        <v>0</v>
      </c>
      <c r="E28" s="2">
        <f>'платные на 2024 год '!E151</f>
        <v>0</v>
      </c>
      <c r="F28" s="2">
        <v>0</v>
      </c>
    </row>
    <row r="29" spans="1:6" ht="36" x14ac:dyDescent="0.3">
      <c r="A29" s="232" t="s">
        <v>306</v>
      </c>
      <c r="B29" s="233">
        <v>244</v>
      </c>
      <c r="C29" s="233">
        <v>223</v>
      </c>
      <c r="D29" s="5">
        <f t="shared" ref="D29" si="3">E29+F29</f>
        <v>0</v>
      </c>
      <c r="E29" s="2">
        <f>'платные на 2024 год '!E152</f>
        <v>0</v>
      </c>
      <c r="F29" s="2">
        <v>0</v>
      </c>
    </row>
    <row r="30" spans="1:6" ht="162" x14ac:dyDescent="0.3">
      <c r="A30" s="126" t="s">
        <v>23</v>
      </c>
      <c r="B30" s="128">
        <v>244</v>
      </c>
      <c r="C30" s="128">
        <v>224</v>
      </c>
      <c r="D30" s="5">
        <f t="shared" si="1"/>
        <v>0</v>
      </c>
      <c r="E30" s="2">
        <f>'платные на 2024 год '!E153</f>
        <v>0</v>
      </c>
      <c r="F30" s="2">
        <v>0</v>
      </c>
    </row>
    <row r="31" spans="1:6" ht="54" x14ac:dyDescent="0.3">
      <c r="A31" s="126" t="s">
        <v>24</v>
      </c>
      <c r="B31" s="128" t="s">
        <v>5</v>
      </c>
      <c r="C31" s="128">
        <v>225</v>
      </c>
      <c r="D31" s="2">
        <f t="shared" ref="D31:F31" si="4">D32+D33</f>
        <v>0</v>
      </c>
      <c r="E31" s="2">
        <f>E32+E33</f>
        <v>0</v>
      </c>
      <c r="F31" s="2">
        <f t="shared" si="4"/>
        <v>0</v>
      </c>
    </row>
    <row r="32" spans="1:6" ht="18" x14ac:dyDescent="0.3">
      <c r="A32" s="370" t="s">
        <v>6</v>
      </c>
      <c r="B32" s="128">
        <v>243</v>
      </c>
      <c r="C32" s="128">
        <v>225</v>
      </c>
      <c r="D32" s="5">
        <f t="shared" si="1"/>
        <v>0</v>
      </c>
      <c r="E32" s="2">
        <f>'платные на 2024 год '!E155</f>
        <v>0</v>
      </c>
      <c r="F32" s="2">
        <v>0</v>
      </c>
    </row>
    <row r="33" spans="1:6" ht="18" x14ac:dyDescent="0.3">
      <c r="A33" s="370"/>
      <c r="B33" s="128">
        <v>244</v>
      </c>
      <c r="C33" s="128">
        <v>225</v>
      </c>
      <c r="D33" s="5">
        <f t="shared" si="1"/>
        <v>0</v>
      </c>
      <c r="E33" s="2">
        <f>'платные на 2024 год '!E156</f>
        <v>0</v>
      </c>
      <c r="F33" s="2">
        <v>0</v>
      </c>
    </row>
    <row r="34" spans="1:6" ht="36" x14ac:dyDescent="0.3">
      <c r="A34" s="126" t="s">
        <v>58</v>
      </c>
      <c r="B34" s="128" t="s">
        <v>5</v>
      </c>
      <c r="C34" s="128">
        <v>226</v>
      </c>
      <c r="D34" s="5">
        <f t="shared" si="1"/>
        <v>0</v>
      </c>
      <c r="E34" s="2">
        <f>E35+E36</f>
        <v>0</v>
      </c>
      <c r="F34" s="2">
        <f>F35+F36</f>
        <v>0</v>
      </c>
    </row>
    <row r="35" spans="1:6" ht="18" x14ac:dyDescent="0.3">
      <c r="A35" s="370" t="s">
        <v>6</v>
      </c>
      <c r="B35" s="128">
        <v>243</v>
      </c>
      <c r="C35" s="128">
        <v>226</v>
      </c>
      <c r="D35" s="5">
        <f t="shared" si="1"/>
        <v>0</v>
      </c>
      <c r="E35" s="2">
        <f>'платные на 2024 год '!E158</f>
        <v>0</v>
      </c>
      <c r="F35" s="2">
        <v>0</v>
      </c>
    </row>
    <row r="36" spans="1:6" ht="18" x14ac:dyDescent="0.3">
      <c r="A36" s="370"/>
      <c r="B36" s="128">
        <v>244</v>
      </c>
      <c r="C36" s="128">
        <v>226</v>
      </c>
      <c r="D36" s="5">
        <f t="shared" si="1"/>
        <v>0</v>
      </c>
      <c r="E36" s="2">
        <f>'платные на 2024 год '!E159</f>
        <v>0</v>
      </c>
      <c r="F36" s="2">
        <v>0</v>
      </c>
    </row>
    <row r="37" spans="1:6" ht="18" x14ac:dyDescent="0.3">
      <c r="A37" s="126" t="s">
        <v>25</v>
      </c>
      <c r="B37" s="128">
        <v>244</v>
      </c>
      <c r="C37" s="128">
        <v>227</v>
      </c>
      <c r="D37" s="5">
        <f t="shared" si="1"/>
        <v>0</v>
      </c>
      <c r="E37" s="2">
        <f>'платные на 2024 год '!E160</f>
        <v>0</v>
      </c>
      <c r="F37" s="2">
        <v>0</v>
      </c>
    </row>
    <row r="38" spans="1:6" ht="54" x14ac:dyDescent="0.3">
      <c r="A38" s="304" t="s">
        <v>285</v>
      </c>
      <c r="B38" s="305" t="s">
        <v>115</v>
      </c>
      <c r="C38" s="305">
        <v>228</v>
      </c>
      <c r="D38" s="5">
        <f>E38+F38</f>
        <v>0</v>
      </c>
      <c r="E38" s="2">
        <v>0</v>
      </c>
      <c r="F38" s="2">
        <v>0</v>
      </c>
    </row>
    <row r="39" spans="1:6" ht="18" x14ac:dyDescent="0.3">
      <c r="A39" s="371" t="s">
        <v>6</v>
      </c>
      <c r="B39" s="335">
        <v>243</v>
      </c>
      <c r="C39" s="335">
        <v>228</v>
      </c>
      <c r="D39" s="5">
        <f>E39+F39</f>
        <v>0</v>
      </c>
      <c r="E39" s="2">
        <v>0</v>
      </c>
      <c r="F39" s="2">
        <v>0</v>
      </c>
    </row>
    <row r="40" spans="1:6" ht="18" x14ac:dyDescent="0.3">
      <c r="A40" s="372"/>
      <c r="B40" s="335">
        <v>244</v>
      </c>
      <c r="C40" s="335">
        <v>228</v>
      </c>
      <c r="D40" s="5">
        <f>E40+F40</f>
        <v>0</v>
      </c>
      <c r="E40" s="2">
        <v>0</v>
      </c>
      <c r="F40" s="2">
        <v>0</v>
      </c>
    </row>
    <row r="41" spans="1:6" ht="126" x14ac:dyDescent="0.3">
      <c r="A41" s="170" t="s">
        <v>342</v>
      </c>
      <c r="B41" s="171">
        <v>244</v>
      </c>
      <c r="C41" s="171">
        <v>229</v>
      </c>
      <c r="D41" s="5">
        <f>E41+F41</f>
        <v>0</v>
      </c>
      <c r="E41" s="2">
        <v>0</v>
      </c>
      <c r="F41" s="2">
        <v>0</v>
      </c>
    </row>
    <row r="42" spans="1:6" ht="18" x14ac:dyDescent="0.3">
      <c r="A42" s="126" t="s">
        <v>30</v>
      </c>
      <c r="B42" s="128" t="s">
        <v>5</v>
      </c>
      <c r="C42" s="128">
        <v>290</v>
      </c>
      <c r="D42" s="5">
        <f t="shared" si="1"/>
        <v>0</v>
      </c>
      <c r="E42" s="2">
        <f>E44+E45</f>
        <v>0</v>
      </c>
      <c r="F42" s="2">
        <f>F44+F45</f>
        <v>0</v>
      </c>
    </row>
    <row r="43" spans="1:6" ht="18" x14ac:dyDescent="0.3">
      <c r="A43" s="126" t="s">
        <v>9</v>
      </c>
      <c r="B43" s="128"/>
      <c r="C43" s="128"/>
      <c r="D43" s="5">
        <f t="shared" si="1"/>
        <v>0</v>
      </c>
      <c r="E43" s="2"/>
      <c r="F43" s="2"/>
    </row>
    <row r="44" spans="1:6" ht="54" x14ac:dyDescent="0.3">
      <c r="A44" s="126" t="s">
        <v>34</v>
      </c>
      <c r="B44" s="128">
        <v>244</v>
      </c>
      <c r="C44" s="128">
        <v>296</v>
      </c>
      <c r="D44" s="5">
        <f t="shared" si="1"/>
        <v>0</v>
      </c>
      <c r="E44" s="2">
        <f>'платные на 2024 год '!E164</f>
        <v>0</v>
      </c>
      <c r="F44" s="2">
        <v>0</v>
      </c>
    </row>
    <row r="45" spans="1:6" ht="54" x14ac:dyDescent="0.3">
      <c r="A45" s="126" t="s">
        <v>35</v>
      </c>
      <c r="B45" s="128">
        <v>244</v>
      </c>
      <c r="C45" s="128">
        <v>297</v>
      </c>
      <c r="D45" s="5">
        <f t="shared" si="1"/>
        <v>0</v>
      </c>
      <c r="E45" s="2">
        <f>'платные на 2024 год '!E165</f>
        <v>0</v>
      </c>
      <c r="F45" s="2">
        <v>0</v>
      </c>
    </row>
    <row r="46" spans="1:6" ht="54" x14ac:dyDescent="0.3">
      <c r="A46" s="126" t="s">
        <v>59</v>
      </c>
      <c r="B46" s="128" t="s">
        <v>5</v>
      </c>
      <c r="C46" s="128">
        <v>300</v>
      </c>
      <c r="D46" s="5">
        <f t="shared" si="1"/>
        <v>0</v>
      </c>
      <c r="E46" s="2">
        <f>E48+E50+E49</f>
        <v>0</v>
      </c>
      <c r="F46" s="2">
        <f>F48+F50+F49</f>
        <v>0</v>
      </c>
    </row>
    <row r="47" spans="1:6" ht="18" x14ac:dyDescent="0.3">
      <c r="A47" s="126" t="s">
        <v>9</v>
      </c>
      <c r="B47" s="128"/>
      <c r="C47" s="128"/>
      <c r="D47" s="5"/>
      <c r="E47" s="2"/>
      <c r="F47" s="2"/>
    </row>
    <row r="48" spans="1:6" ht="14.4" customHeight="1" x14ac:dyDescent="0.3">
      <c r="A48" s="126" t="s">
        <v>36</v>
      </c>
      <c r="B48" s="128">
        <v>244</v>
      </c>
      <c r="C48" s="128">
        <v>310</v>
      </c>
      <c r="D48" s="5">
        <f t="shared" si="1"/>
        <v>0</v>
      </c>
      <c r="E48" s="2">
        <f>'платные на 2024 год '!E168</f>
        <v>0</v>
      </c>
      <c r="F48" s="2">
        <v>0</v>
      </c>
    </row>
    <row r="49" spans="1:6" ht="72" x14ac:dyDescent="0.3">
      <c r="A49" s="126" t="s">
        <v>68</v>
      </c>
      <c r="B49" s="128">
        <v>244</v>
      </c>
      <c r="C49" s="128">
        <v>320</v>
      </c>
      <c r="D49" s="5">
        <f t="shared" si="1"/>
        <v>0</v>
      </c>
      <c r="E49" s="2">
        <f>'платные на 2024 год '!E169</f>
        <v>0</v>
      </c>
      <c r="F49" s="2">
        <v>0</v>
      </c>
    </row>
    <row r="50" spans="1:6" ht="72" x14ac:dyDescent="0.3">
      <c r="A50" s="126" t="s">
        <v>60</v>
      </c>
      <c r="B50" s="128" t="s">
        <v>5</v>
      </c>
      <c r="C50" s="128">
        <v>340</v>
      </c>
      <c r="D50" s="5">
        <f t="shared" si="1"/>
        <v>0</v>
      </c>
      <c r="E50" s="2">
        <f>E52+E53+E54+E55+E56+E57+E59</f>
        <v>0</v>
      </c>
      <c r="F50" s="2">
        <f>F52+F53+F54+F55+F56+F57+F59</f>
        <v>0</v>
      </c>
    </row>
    <row r="51" spans="1:6" ht="18" x14ac:dyDescent="0.3">
      <c r="A51" s="126" t="s">
        <v>6</v>
      </c>
      <c r="B51" s="128"/>
      <c r="C51" s="128"/>
      <c r="D51" s="5"/>
      <c r="E51" s="2"/>
      <c r="F51" s="2"/>
    </row>
    <row r="52" spans="1:6" ht="126" x14ac:dyDescent="0.3">
      <c r="A52" s="126" t="s">
        <v>37</v>
      </c>
      <c r="B52" s="128">
        <v>244</v>
      </c>
      <c r="C52" s="128">
        <v>341</v>
      </c>
      <c r="D52" s="5">
        <f t="shared" ref="D52:D59" si="5">E52+F52</f>
        <v>0</v>
      </c>
      <c r="E52" s="2">
        <f>'платные на 2024 год '!E172</f>
        <v>0</v>
      </c>
      <c r="F52" s="2">
        <v>0</v>
      </c>
    </row>
    <row r="53" spans="1:6" ht="54" x14ac:dyDescent="0.3">
      <c r="A53" s="126" t="s">
        <v>38</v>
      </c>
      <c r="B53" s="128">
        <v>244</v>
      </c>
      <c r="C53" s="128">
        <v>342</v>
      </c>
      <c r="D53" s="5">
        <f t="shared" si="5"/>
        <v>0</v>
      </c>
      <c r="E53" s="2">
        <f>'платные на 2024 год '!E173</f>
        <v>0</v>
      </c>
      <c r="F53" s="2">
        <v>0</v>
      </c>
    </row>
    <row r="54" spans="1:6" ht="72" x14ac:dyDescent="0.3">
      <c r="A54" s="126" t="s">
        <v>39</v>
      </c>
      <c r="B54" s="128">
        <v>244</v>
      </c>
      <c r="C54" s="128">
        <v>343</v>
      </c>
      <c r="D54" s="5">
        <f t="shared" si="5"/>
        <v>0</v>
      </c>
      <c r="E54" s="2">
        <f>'платные на 2024 год '!E174</f>
        <v>0</v>
      </c>
      <c r="F54" s="2">
        <v>0</v>
      </c>
    </row>
    <row r="55" spans="1:6" ht="72" x14ac:dyDescent="0.3">
      <c r="A55" s="126" t="s">
        <v>40</v>
      </c>
      <c r="B55" s="128">
        <v>244</v>
      </c>
      <c r="C55" s="128">
        <v>344</v>
      </c>
      <c r="D55" s="5">
        <f t="shared" si="5"/>
        <v>0</v>
      </c>
      <c r="E55" s="2">
        <f>'платные на 2024 год '!E175</f>
        <v>0</v>
      </c>
      <c r="F55" s="2">
        <v>0</v>
      </c>
    </row>
    <row r="56" spans="1:6" ht="54" x14ac:dyDescent="0.3">
      <c r="A56" s="126" t="s">
        <v>41</v>
      </c>
      <c r="B56" s="128">
        <v>244</v>
      </c>
      <c r="C56" s="128">
        <v>345</v>
      </c>
      <c r="D56" s="5">
        <f t="shared" si="5"/>
        <v>0</v>
      </c>
      <c r="E56" s="2">
        <f>'платные на 2024 год '!E176</f>
        <v>0</v>
      </c>
      <c r="F56" s="2">
        <v>0</v>
      </c>
    </row>
    <row r="57" spans="1:6" ht="72" x14ac:dyDescent="0.3">
      <c r="A57" s="126" t="s">
        <v>42</v>
      </c>
      <c r="B57" s="128">
        <v>244</v>
      </c>
      <c r="C57" s="128">
        <v>346</v>
      </c>
      <c r="D57" s="5">
        <f t="shared" si="5"/>
        <v>0</v>
      </c>
      <c r="E57" s="2">
        <f>'платные на 2024 год '!E177</f>
        <v>0</v>
      </c>
      <c r="F57" s="2">
        <v>0</v>
      </c>
    </row>
    <row r="58" spans="1:6" ht="108" x14ac:dyDescent="0.3">
      <c r="A58" s="170" t="s">
        <v>286</v>
      </c>
      <c r="B58" s="171">
        <v>244</v>
      </c>
      <c r="C58" s="171">
        <v>347</v>
      </c>
      <c r="D58" s="5">
        <f>E58+F58</f>
        <v>0</v>
      </c>
      <c r="E58" s="2">
        <v>0</v>
      </c>
      <c r="F58" s="2">
        <v>0</v>
      </c>
    </row>
    <row r="59" spans="1:6" ht="108" x14ac:dyDescent="0.3">
      <c r="A59" s="126" t="s">
        <v>43</v>
      </c>
      <c r="B59" s="128">
        <v>244</v>
      </c>
      <c r="C59" s="128">
        <v>349</v>
      </c>
      <c r="D59" s="5">
        <f t="shared" si="5"/>
        <v>0</v>
      </c>
      <c r="E59" s="2">
        <f>'платные на 2024 год '!E179</f>
        <v>0</v>
      </c>
      <c r="F59" s="2">
        <v>0</v>
      </c>
    </row>
    <row r="60" spans="1:6" ht="32.4" customHeight="1" x14ac:dyDescent="0.3">
      <c r="A60" s="386" t="s">
        <v>198</v>
      </c>
      <c r="B60" s="387"/>
      <c r="C60" s="387"/>
      <c r="D60" s="387"/>
      <c r="E60" s="387"/>
      <c r="F60" s="388"/>
    </row>
    <row r="61" spans="1:6" ht="18" x14ac:dyDescent="0.3">
      <c r="A61" s="126" t="s">
        <v>8</v>
      </c>
      <c r="B61" s="128" t="s">
        <v>5</v>
      </c>
      <c r="C61" s="128">
        <v>200</v>
      </c>
      <c r="D61" s="5">
        <f t="shared" ref="D61" si="6">E61+F61</f>
        <v>33000</v>
      </c>
      <c r="E61" s="2">
        <f>E63+E66+E89</f>
        <v>33000</v>
      </c>
      <c r="F61" s="2">
        <f>F63+F66+F89</f>
        <v>0</v>
      </c>
    </row>
    <row r="62" spans="1:6" ht="18" x14ac:dyDescent="0.3">
      <c r="A62" s="126" t="s">
        <v>9</v>
      </c>
      <c r="B62" s="128"/>
      <c r="C62" s="128"/>
      <c r="D62" s="5"/>
      <c r="E62" s="2"/>
      <c r="F62" s="2"/>
    </row>
    <row r="63" spans="1:6" ht="72" x14ac:dyDescent="0.3">
      <c r="A63" s="126" t="s">
        <v>10</v>
      </c>
      <c r="B63" s="128" t="s">
        <v>5</v>
      </c>
      <c r="C63" s="128">
        <v>210</v>
      </c>
      <c r="D63" s="5">
        <f t="shared" ref="D63" si="7">E63+F63</f>
        <v>0</v>
      </c>
      <c r="E63" s="2">
        <f>E65</f>
        <v>0</v>
      </c>
      <c r="F63" s="2">
        <f>F65</f>
        <v>0</v>
      </c>
    </row>
    <row r="64" spans="1:6" ht="18" x14ac:dyDescent="0.3">
      <c r="A64" s="126" t="s">
        <v>9</v>
      </c>
      <c r="B64" s="128"/>
      <c r="C64" s="128"/>
      <c r="D64" s="5"/>
      <c r="E64" s="2"/>
      <c r="F64" s="2"/>
    </row>
    <row r="65" spans="1:6" ht="72" x14ac:dyDescent="0.3">
      <c r="A65" s="126" t="s">
        <v>197</v>
      </c>
      <c r="B65" s="128">
        <v>244</v>
      </c>
      <c r="C65" s="128">
        <v>214</v>
      </c>
      <c r="D65" s="5">
        <f>E65+F65</f>
        <v>0</v>
      </c>
      <c r="E65" s="2">
        <f>'платные на 2024 год '!E185</f>
        <v>0</v>
      </c>
      <c r="F65" s="2">
        <v>0</v>
      </c>
    </row>
    <row r="66" spans="1:6" ht="36" x14ac:dyDescent="0.3">
      <c r="A66" s="126" t="s">
        <v>14</v>
      </c>
      <c r="B66" s="128" t="s">
        <v>5</v>
      </c>
      <c r="C66" s="128">
        <v>220</v>
      </c>
      <c r="D66" s="5">
        <f t="shared" ref="D66" si="8">E66+F66</f>
        <v>33000</v>
      </c>
      <c r="E66" s="2">
        <f>E68+E69+E70+E78+E79+E82+E85</f>
        <v>33000</v>
      </c>
      <c r="F66" s="2">
        <f>F68+F69+F70+F78+F79+F82+F85</f>
        <v>0</v>
      </c>
    </row>
    <row r="67" spans="1:6" ht="18" x14ac:dyDescent="0.3">
      <c r="A67" s="126" t="s">
        <v>9</v>
      </c>
      <c r="B67" s="128"/>
      <c r="C67" s="128"/>
      <c r="D67" s="5"/>
      <c r="E67" s="2"/>
      <c r="F67" s="2"/>
    </row>
    <row r="68" spans="1:6" ht="18" x14ac:dyDescent="0.3">
      <c r="A68" s="126" t="s">
        <v>15</v>
      </c>
      <c r="B68" s="128">
        <v>244</v>
      </c>
      <c r="C68" s="128">
        <v>221</v>
      </c>
      <c r="D68" s="5">
        <f t="shared" ref="D68:D70" si="9">E68+F68</f>
        <v>0</v>
      </c>
      <c r="E68" s="2">
        <f>'платные на 2024 год '!E188</f>
        <v>0</v>
      </c>
      <c r="F68" s="2">
        <v>0</v>
      </c>
    </row>
    <row r="69" spans="1:6" ht="36" x14ac:dyDescent="0.3">
      <c r="A69" s="126" t="s">
        <v>16</v>
      </c>
      <c r="B69" s="128">
        <v>244</v>
      </c>
      <c r="C69" s="128">
        <v>222</v>
      </c>
      <c r="D69" s="5">
        <f t="shared" si="9"/>
        <v>0</v>
      </c>
      <c r="E69" s="2">
        <f>'платные на 2024 год '!E189</f>
        <v>0</v>
      </c>
      <c r="F69" s="2">
        <v>0</v>
      </c>
    </row>
    <row r="70" spans="1:6" ht="36" x14ac:dyDescent="0.3">
      <c r="A70" s="126" t="s">
        <v>17</v>
      </c>
      <c r="B70" s="128" t="s">
        <v>5</v>
      </c>
      <c r="C70" s="128">
        <v>223</v>
      </c>
      <c r="D70" s="5">
        <f t="shared" si="9"/>
        <v>2000</v>
      </c>
      <c r="E70" s="2">
        <f t="shared" ref="E70:F70" si="10">E72+E73+E74+E75+E76</f>
        <v>2000</v>
      </c>
      <c r="F70" s="2">
        <f t="shared" si="10"/>
        <v>0</v>
      </c>
    </row>
    <row r="71" spans="1:6" ht="18" x14ac:dyDescent="0.3">
      <c r="A71" s="126" t="s">
        <v>6</v>
      </c>
      <c r="B71" s="128"/>
      <c r="C71" s="128"/>
      <c r="D71" s="5"/>
      <c r="E71" s="2"/>
      <c r="F71" s="2"/>
    </row>
    <row r="72" spans="1:6" ht="54" x14ac:dyDescent="0.3">
      <c r="A72" s="126" t="s">
        <v>18</v>
      </c>
      <c r="B72" s="128">
        <v>247</v>
      </c>
      <c r="C72" s="128">
        <v>223</v>
      </c>
      <c r="D72" s="5">
        <f t="shared" ref="D72:D78" si="11">E72+F72</f>
        <v>0</v>
      </c>
      <c r="E72" s="2">
        <f>'платные на 2024 год '!E192</f>
        <v>0</v>
      </c>
      <c r="F72" s="2">
        <v>0</v>
      </c>
    </row>
    <row r="73" spans="1:6" ht="36" x14ac:dyDescent="0.3">
      <c r="A73" s="126" t="s">
        <v>19</v>
      </c>
      <c r="B73" s="128">
        <v>247</v>
      </c>
      <c r="C73" s="128">
        <v>223</v>
      </c>
      <c r="D73" s="5">
        <f t="shared" si="11"/>
        <v>0</v>
      </c>
      <c r="E73" s="2">
        <f>'платные на 2024 год '!E193</f>
        <v>0</v>
      </c>
      <c r="F73" s="2">
        <v>0</v>
      </c>
    </row>
    <row r="74" spans="1:6" ht="54" x14ac:dyDescent="0.3">
      <c r="A74" s="126" t="s">
        <v>20</v>
      </c>
      <c r="B74" s="128">
        <v>247</v>
      </c>
      <c r="C74" s="128">
        <v>223</v>
      </c>
      <c r="D74" s="5">
        <f t="shared" si="11"/>
        <v>2000</v>
      </c>
      <c r="E74" s="2">
        <f>'платные на 2024 год '!E194</f>
        <v>2000</v>
      </c>
      <c r="F74" s="2">
        <v>0</v>
      </c>
    </row>
    <row r="75" spans="1:6" ht="72" x14ac:dyDescent="0.3">
      <c r="A75" s="126" t="s">
        <v>21</v>
      </c>
      <c r="B75" s="128">
        <v>244</v>
      </c>
      <c r="C75" s="128">
        <v>223</v>
      </c>
      <c r="D75" s="5">
        <f t="shared" si="11"/>
        <v>0</v>
      </c>
      <c r="E75" s="2">
        <f>'платные на 2024 год '!E195</f>
        <v>0</v>
      </c>
      <c r="F75" s="2">
        <v>0</v>
      </c>
    </row>
    <row r="76" spans="1:6" ht="54" x14ac:dyDescent="0.3">
      <c r="A76" s="126" t="s">
        <v>22</v>
      </c>
      <c r="B76" s="128">
        <v>244</v>
      </c>
      <c r="C76" s="128">
        <v>223</v>
      </c>
      <c r="D76" s="5">
        <f t="shared" si="11"/>
        <v>0</v>
      </c>
      <c r="E76" s="2">
        <f>'платные на 2024 год '!E196</f>
        <v>0</v>
      </c>
      <c r="F76" s="2">
        <v>0</v>
      </c>
    </row>
    <row r="77" spans="1:6" ht="36" x14ac:dyDescent="0.3">
      <c r="A77" s="232" t="s">
        <v>306</v>
      </c>
      <c r="B77" s="233">
        <v>244</v>
      </c>
      <c r="C77" s="233">
        <v>223</v>
      </c>
      <c r="D77" s="5">
        <f t="shared" ref="D77" si="12">E77+F77</f>
        <v>0</v>
      </c>
      <c r="E77" s="2">
        <f>'платные на 2024 год '!E198</f>
        <v>0</v>
      </c>
      <c r="F77" s="2">
        <v>0</v>
      </c>
    </row>
    <row r="78" spans="1:6" ht="162" x14ac:dyDescent="0.3">
      <c r="A78" s="126" t="s">
        <v>23</v>
      </c>
      <c r="B78" s="128">
        <v>244</v>
      </c>
      <c r="C78" s="128">
        <v>224</v>
      </c>
      <c r="D78" s="5">
        <f t="shared" si="11"/>
        <v>0</v>
      </c>
      <c r="E78" s="2">
        <f>'платные на 2024 год '!E198</f>
        <v>0</v>
      </c>
      <c r="F78" s="2">
        <v>0</v>
      </c>
    </row>
    <row r="79" spans="1:6" ht="54" x14ac:dyDescent="0.3">
      <c r="A79" s="126" t="s">
        <v>24</v>
      </c>
      <c r="B79" s="128" t="s">
        <v>5</v>
      </c>
      <c r="C79" s="128">
        <v>225</v>
      </c>
      <c r="D79" s="2">
        <f t="shared" ref="D79" si="13">D80+D81</f>
        <v>10000</v>
      </c>
      <c r="E79" s="2">
        <f>E80+E81</f>
        <v>10000</v>
      </c>
      <c r="F79" s="2">
        <f t="shared" ref="F79" si="14">F80+F81</f>
        <v>0</v>
      </c>
    </row>
    <row r="80" spans="1:6" ht="18" x14ac:dyDescent="0.3">
      <c r="A80" s="370" t="s">
        <v>6</v>
      </c>
      <c r="B80" s="128">
        <v>243</v>
      </c>
      <c r="C80" s="128">
        <v>225</v>
      </c>
      <c r="D80" s="5">
        <f t="shared" ref="D80:D93" si="15">E80+F80</f>
        <v>0</v>
      </c>
      <c r="E80" s="2">
        <f>'платные на 2024 год '!E200</f>
        <v>0</v>
      </c>
      <c r="F80" s="2">
        <v>0</v>
      </c>
    </row>
    <row r="81" spans="1:6" ht="18" x14ac:dyDescent="0.3">
      <c r="A81" s="370"/>
      <c r="B81" s="128">
        <v>244</v>
      </c>
      <c r="C81" s="128">
        <v>225</v>
      </c>
      <c r="D81" s="5">
        <f t="shared" si="15"/>
        <v>10000</v>
      </c>
      <c r="E81" s="2">
        <f>'платные на 2024 год '!E201</f>
        <v>10000</v>
      </c>
      <c r="F81" s="2">
        <v>0</v>
      </c>
    </row>
    <row r="82" spans="1:6" ht="36" x14ac:dyDescent="0.3">
      <c r="A82" s="126" t="s">
        <v>58</v>
      </c>
      <c r="B82" s="128" t="s">
        <v>5</v>
      </c>
      <c r="C82" s="128">
        <v>226</v>
      </c>
      <c r="D82" s="5">
        <f t="shared" si="15"/>
        <v>21000</v>
      </c>
      <c r="E82" s="2">
        <f>E83+E84</f>
        <v>21000</v>
      </c>
      <c r="F82" s="2">
        <f>F83+F84</f>
        <v>0</v>
      </c>
    </row>
    <row r="83" spans="1:6" ht="18" x14ac:dyDescent="0.3">
      <c r="A83" s="370" t="s">
        <v>6</v>
      </c>
      <c r="B83" s="128">
        <v>243</v>
      </c>
      <c r="C83" s="128">
        <v>226</v>
      </c>
      <c r="D83" s="5">
        <f t="shared" si="15"/>
        <v>9000</v>
      </c>
      <c r="E83" s="2">
        <f>'платные на 2024 год '!E203</f>
        <v>9000</v>
      </c>
      <c r="F83" s="2">
        <v>0</v>
      </c>
    </row>
    <row r="84" spans="1:6" ht="18" x14ac:dyDescent="0.3">
      <c r="A84" s="370"/>
      <c r="B84" s="128">
        <v>244</v>
      </c>
      <c r="C84" s="128">
        <v>226</v>
      </c>
      <c r="D84" s="5">
        <f t="shared" si="15"/>
        <v>12000</v>
      </c>
      <c r="E84" s="2">
        <f>'платные на 2024 год '!E204</f>
        <v>12000</v>
      </c>
      <c r="F84" s="2">
        <v>0</v>
      </c>
    </row>
    <row r="85" spans="1:6" ht="18" x14ac:dyDescent="0.3">
      <c r="A85" s="126" t="s">
        <v>25</v>
      </c>
      <c r="B85" s="128">
        <v>244</v>
      </c>
      <c r="C85" s="128">
        <v>227</v>
      </c>
      <c r="D85" s="5">
        <f t="shared" si="15"/>
        <v>0</v>
      </c>
      <c r="E85" s="2">
        <f>'платные на 2024 год '!E205</f>
        <v>0</v>
      </c>
      <c r="F85" s="2">
        <v>0</v>
      </c>
    </row>
    <row r="86" spans="1:6" ht="54" x14ac:dyDescent="0.3">
      <c r="A86" s="170" t="s">
        <v>285</v>
      </c>
      <c r="B86" s="171" t="s">
        <v>115</v>
      </c>
      <c r="C86" s="171">
        <v>228</v>
      </c>
      <c r="D86" s="5">
        <f>E86+F86</f>
        <v>0</v>
      </c>
      <c r="E86" s="2">
        <v>0</v>
      </c>
      <c r="F86" s="2">
        <v>0</v>
      </c>
    </row>
    <row r="87" spans="1:6" ht="18" x14ac:dyDescent="0.3">
      <c r="A87" s="371" t="s">
        <v>6</v>
      </c>
      <c r="B87" s="335">
        <v>243</v>
      </c>
      <c r="C87" s="335">
        <v>228</v>
      </c>
      <c r="D87" s="5">
        <f>E87+F87</f>
        <v>0</v>
      </c>
      <c r="E87" s="2">
        <v>0</v>
      </c>
      <c r="F87" s="2">
        <v>0</v>
      </c>
    </row>
    <row r="88" spans="1:6" ht="18" x14ac:dyDescent="0.3">
      <c r="A88" s="372"/>
      <c r="B88" s="335">
        <v>244</v>
      </c>
      <c r="C88" s="335">
        <v>228</v>
      </c>
      <c r="D88" s="5">
        <f>E88+F88</f>
        <v>0</v>
      </c>
      <c r="E88" s="2">
        <v>0</v>
      </c>
      <c r="F88" s="2">
        <v>0</v>
      </c>
    </row>
    <row r="89" spans="1:6" ht="18" x14ac:dyDescent="0.3">
      <c r="A89" s="126" t="s">
        <v>30</v>
      </c>
      <c r="B89" s="128" t="s">
        <v>5</v>
      </c>
      <c r="C89" s="128">
        <v>290</v>
      </c>
      <c r="D89" s="5">
        <f t="shared" si="15"/>
        <v>0</v>
      </c>
      <c r="E89" s="2">
        <f>E91+E92</f>
        <v>0</v>
      </c>
      <c r="F89" s="2">
        <f>F91+F92</f>
        <v>0</v>
      </c>
    </row>
    <row r="90" spans="1:6" ht="18" x14ac:dyDescent="0.3">
      <c r="A90" s="126" t="s">
        <v>9</v>
      </c>
      <c r="B90" s="128"/>
      <c r="C90" s="128"/>
      <c r="D90" s="5">
        <f t="shared" si="15"/>
        <v>0</v>
      </c>
      <c r="E90" s="2">
        <v>0</v>
      </c>
      <c r="F90" s="2">
        <v>0</v>
      </c>
    </row>
    <row r="91" spans="1:6" ht="54" x14ac:dyDescent="0.3">
      <c r="A91" s="126" t="s">
        <v>34</v>
      </c>
      <c r="B91" s="128">
        <v>244</v>
      </c>
      <c r="C91" s="128">
        <v>296</v>
      </c>
      <c r="D91" s="5">
        <f t="shared" si="15"/>
        <v>0</v>
      </c>
      <c r="E91" s="2">
        <v>0</v>
      </c>
      <c r="F91" s="2">
        <v>0</v>
      </c>
    </row>
    <row r="92" spans="1:6" ht="54" x14ac:dyDescent="0.3">
      <c r="A92" s="126" t="s">
        <v>35</v>
      </c>
      <c r="B92" s="128">
        <v>244</v>
      </c>
      <c r="C92" s="128">
        <v>297</v>
      </c>
      <c r="D92" s="5">
        <f t="shared" si="15"/>
        <v>0</v>
      </c>
      <c r="E92" s="2">
        <f>'платные на 2024 год '!E210</f>
        <v>0</v>
      </c>
      <c r="F92" s="2">
        <v>0</v>
      </c>
    </row>
    <row r="93" spans="1:6" ht="54" x14ac:dyDescent="0.3">
      <c r="A93" s="126" t="s">
        <v>59</v>
      </c>
      <c r="B93" s="128" t="s">
        <v>5</v>
      </c>
      <c r="C93" s="128">
        <v>300</v>
      </c>
      <c r="D93" s="5">
        <f t="shared" si="15"/>
        <v>10900</v>
      </c>
      <c r="E93" s="2">
        <f>E95+E97+E96</f>
        <v>10900</v>
      </c>
      <c r="F93" s="2">
        <f>F95+F97+F96</f>
        <v>0</v>
      </c>
    </row>
    <row r="94" spans="1:6" ht="18" x14ac:dyDescent="0.3">
      <c r="A94" s="126" t="s">
        <v>9</v>
      </c>
      <c r="B94" s="128"/>
      <c r="C94" s="128"/>
      <c r="D94" s="5"/>
      <c r="E94" s="2"/>
      <c r="F94" s="2"/>
    </row>
    <row r="95" spans="1:6" ht="54" x14ac:dyDescent="0.3">
      <c r="A95" s="126" t="s">
        <v>36</v>
      </c>
      <c r="B95" s="128">
        <v>244</v>
      </c>
      <c r="C95" s="128">
        <v>310</v>
      </c>
      <c r="D95" s="5">
        <f t="shared" ref="D95:D97" si="16">E95+F95</f>
        <v>0</v>
      </c>
      <c r="E95" s="2">
        <f>'платные на 2024 год '!E213</f>
        <v>0</v>
      </c>
      <c r="F95" s="2">
        <v>0</v>
      </c>
    </row>
    <row r="96" spans="1:6" ht="72" x14ac:dyDescent="0.3">
      <c r="A96" s="126" t="s">
        <v>68</v>
      </c>
      <c r="B96" s="128">
        <v>244</v>
      </c>
      <c r="C96" s="128">
        <v>320</v>
      </c>
      <c r="D96" s="5">
        <f t="shared" si="16"/>
        <v>0</v>
      </c>
      <c r="E96" s="2">
        <f>'платные на 2024 год '!E214</f>
        <v>0</v>
      </c>
      <c r="F96" s="2">
        <v>0</v>
      </c>
    </row>
    <row r="97" spans="1:6" ht="72" x14ac:dyDescent="0.3">
      <c r="A97" s="126" t="s">
        <v>60</v>
      </c>
      <c r="B97" s="128" t="s">
        <v>5</v>
      </c>
      <c r="C97" s="128">
        <v>340</v>
      </c>
      <c r="D97" s="5">
        <f t="shared" si="16"/>
        <v>10900</v>
      </c>
      <c r="E97" s="2">
        <f>E99+E100+E101+E102+E103+E104+E105</f>
        <v>10900</v>
      </c>
      <c r="F97" s="2">
        <f>F99+F100+F101+F102+F103+F104+F105</f>
        <v>0</v>
      </c>
    </row>
    <row r="98" spans="1:6" ht="18" x14ac:dyDescent="0.3">
      <c r="A98" s="126" t="s">
        <v>6</v>
      </c>
      <c r="B98" s="128"/>
      <c r="C98" s="128"/>
      <c r="D98" s="5"/>
      <c r="E98" s="2"/>
      <c r="F98" s="2"/>
    </row>
    <row r="99" spans="1:6" ht="126" x14ac:dyDescent="0.3">
      <c r="A99" s="126" t="s">
        <v>37</v>
      </c>
      <c r="B99" s="128">
        <v>244</v>
      </c>
      <c r="C99" s="128">
        <v>341</v>
      </c>
      <c r="D99" s="5">
        <f t="shared" ref="D99:D106" si="17">E99+F99</f>
        <v>0</v>
      </c>
      <c r="E99" s="2">
        <f>'платные на 2024 год '!E217</f>
        <v>0</v>
      </c>
      <c r="F99" s="2">
        <v>0</v>
      </c>
    </row>
    <row r="100" spans="1:6" ht="54" x14ac:dyDescent="0.3">
      <c r="A100" s="126" t="s">
        <v>38</v>
      </c>
      <c r="B100" s="128">
        <v>244</v>
      </c>
      <c r="C100" s="128">
        <v>342</v>
      </c>
      <c r="D100" s="5">
        <f t="shared" si="17"/>
        <v>0</v>
      </c>
      <c r="E100" s="2">
        <f>'платные на 2024 год '!E218</f>
        <v>0</v>
      </c>
      <c r="F100" s="2">
        <v>0</v>
      </c>
    </row>
    <row r="101" spans="1:6" ht="72" x14ac:dyDescent="0.3">
      <c r="A101" s="126" t="s">
        <v>39</v>
      </c>
      <c r="B101" s="128">
        <v>244</v>
      </c>
      <c r="C101" s="128">
        <v>343</v>
      </c>
      <c r="D101" s="5">
        <f t="shared" si="17"/>
        <v>0</v>
      </c>
      <c r="E101" s="2">
        <f>'платные на 2024 год '!E219</f>
        <v>0</v>
      </c>
      <c r="F101" s="2">
        <v>0</v>
      </c>
    </row>
    <row r="102" spans="1:6" ht="72" x14ac:dyDescent="0.3">
      <c r="A102" s="126" t="s">
        <v>40</v>
      </c>
      <c r="B102" s="128">
        <v>244</v>
      </c>
      <c r="C102" s="128">
        <v>344</v>
      </c>
      <c r="D102" s="5">
        <f t="shared" si="17"/>
        <v>0</v>
      </c>
      <c r="E102" s="2">
        <f>'платные на 2024 год '!E220</f>
        <v>0</v>
      </c>
      <c r="F102" s="2">
        <v>0</v>
      </c>
    </row>
    <row r="103" spans="1:6" ht="54" x14ac:dyDescent="0.3">
      <c r="A103" s="126" t="s">
        <v>283</v>
      </c>
      <c r="B103" s="128">
        <v>244</v>
      </c>
      <c r="C103" s="128">
        <v>345</v>
      </c>
      <c r="D103" s="5">
        <f t="shared" si="17"/>
        <v>0</v>
      </c>
      <c r="E103" s="2">
        <f>'платные на 2024 год '!E221</f>
        <v>0</v>
      </c>
      <c r="F103" s="2">
        <v>0</v>
      </c>
    </row>
    <row r="104" spans="1:6" ht="72" x14ac:dyDescent="0.3">
      <c r="A104" s="126" t="s">
        <v>42</v>
      </c>
      <c r="B104" s="128">
        <v>244</v>
      </c>
      <c r="C104" s="128">
        <v>346</v>
      </c>
      <c r="D104" s="5">
        <f t="shared" si="17"/>
        <v>10900</v>
      </c>
      <c r="E104" s="2">
        <f>'платные на 2024 год '!E222</f>
        <v>10900</v>
      </c>
      <c r="F104" s="2">
        <v>0</v>
      </c>
    </row>
    <row r="105" spans="1:6" ht="108" x14ac:dyDescent="0.3">
      <c r="A105" s="170" t="s">
        <v>286</v>
      </c>
      <c r="B105" s="128">
        <v>244</v>
      </c>
      <c r="C105" s="128">
        <v>347</v>
      </c>
      <c r="D105" s="5">
        <f t="shared" si="17"/>
        <v>0</v>
      </c>
      <c r="E105" s="2">
        <f>'платные на 2024 год '!E224</f>
        <v>0</v>
      </c>
      <c r="F105" s="2">
        <v>0</v>
      </c>
    </row>
    <row r="106" spans="1:6" ht="108" x14ac:dyDescent="0.3">
      <c r="A106" s="126" t="s">
        <v>43</v>
      </c>
      <c r="B106" s="128">
        <v>244</v>
      </c>
      <c r="C106" s="128">
        <v>349</v>
      </c>
      <c r="D106" s="5">
        <f t="shared" si="17"/>
        <v>0</v>
      </c>
      <c r="E106" s="2">
        <f>'платные на 2024 год '!E225</f>
        <v>0</v>
      </c>
      <c r="F106" s="4">
        <v>0</v>
      </c>
    </row>
    <row r="107" spans="1:6" ht="18" x14ac:dyDescent="0.3">
      <c r="A107" s="15"/>
      <c r="B107" s="19"/>
      <c r="C107" s="19"/>
      <c r="D107" s="36"/>
      <c r="E107" s="36"/>
      <c r="F107" s="36"/>
    </row>
    <row r="108" spans="1:6" ht="15" x14ac:dyDescent="0.3">
      <c r="A108" s="11"/>
    </row>
    <row r="109" spans="1:6" ht="36" x14ac:dyDescent="0.35">
      <c r="A109" s="29" t="s">
        <v>52</v>
      </c>
      <c r="B109" s="373"/>
      <c r="C109" s="373"/>
      <c r="D109" s="10"/>
      <c r="E109" s="373" t="s">
        <v>266</v>
      </c>
      <c r="F109" s="373"/>
    </row>
    <row r="110" spans="1:6" ht="18" x14ac:dyDescent="0.35">
      <c r="A110" s="29"/>
      <c r="B110" s="380" t="s">
        <v>53</v>
      </c>
      <c r="C110" s="380"/>
      <c r="D110" s="10"/>
      <c r="E110" s="380" t="s">
        <v>54</v>
      </c>
      <c r="F110" s="380"/>
    </row>
    <row r="111" spans="1:6" ht="18" x14ac:dyDescent="0.35">
      <c r="A111" s="29"/>
      <c r="B111" s="10"/>
      <c r="C111" s="10"/>
      <c r="D111" s="10"/>
      <c r="E111" s="10"/>
      <c r="F111" s="10"/>
    </row>
    <row r="112" spans="1:6" ht="36" x14ac:dyDescent="0.35">
      <c r="A112" s="29" t="s">
        <v>55</v>
      </c>
      <c r="B112" s="373"/>
      <c r="C112" s="373"/>
      <c r="D112" s="10"/>
      <c r="E112" s="373" t="s">
        <v>267</v>
      </c>
      <c r="F112" s="373"/>
    </row>
    <row r="113" spans="1:6" ht="18" x14ac:dyDescent="0.35">
      <c r="A113" s="29"/>
      <c r="B113" s="380" t="s">
        <v>53</v>
      </c>
      <c r="C113" s="380"/>
      <c r="D113" s="10"/>
      <c r="E113" s="380" t="s">
        <v>54</v>
      </c>
      <c r="F113" s="380"/>
    </row>
    <row r="114" spans="1:6" ht="18" x14ac:dyDescent="0.35">
      <c r="A114" s="29"/>
      <c r="B114" s="127"/>
      <c r="C114" s="127"/>
      <c r="D114" s="10"/>
      <c r="E114" s="127"/>
      <c r="F114" s="127"/>
    </row>
    <row r="115" spans="1:6" ht="18" x14ac:dyDescent="0.35">
      <c r="A115" s="29" t="s">
        <v>56</v>
      </c>
      <c r="B115" s="373"/>
      <c r="C115" s="373"/>
      <c r="D115" s="10"/>
      <c r="E115" s="373" t="s">
        <v>267</v>
      </c>
      <c r="F115" s="373"/>
    </row>
    <row r="116" spans="1:6" ht="18" x14ac:dyDescent="0.35">
      <c r="A116" s="29"/>
      <c r="B116" s="380" t="s">
        <v>53</v>
      </c>
      <c r="C116" s="380"/>
      <c r="D116" s="10"/>
      <c r="E116" s="380" t="s">
        <v>54</v>
      </c>
      <c r="F116" s="380"/>
    </row>
    <row r="117" spans="1:6" ht="18" x14ac:dyDescent="0.35">
      <c r="A117" s="29" t="s">
        <v>57</v>
      </c>
      <c r="B117" s="10"/>
      <c r="C117" s="10"/>
      <c r="D117" s="10"/>
      <c r="E117" s="10"/>
      <c r="F117" s="10"/>
    </row>
    <row r="118" spans="1:6" ht="18" x14ac:dyDescent="0.35">
      <c r="A118" s="381" t="s">
        <v>44</v>
      </c>
      <c r="B118" s="381"/>
      <c r="C118" s="10"/>
      <c r="D118" s="10"/>
      <c r="E118" s="10"/>
      <c r="F118" s="10"/>
    </row>
  </sheetData>
  <mergeCells count="29">
    <mergeCell ref="A87:A88"/>
    <mergeCell ref="A118:B118"/>
    <mergeCell ref="B113:C113"/>
    <mergeCell ref="E113:F113"/>
    <mergeCell ref="B115:C115"/>
    <mergeCell ref="E115:F115"/>
    <mergeCell ref="B116:C116"/>
    <mergeCell ref="E116:F116"/>
    <mergeCell ref="B109:C109"/>
    <mergeCell ref="E109:F109"/>
    <mergeCell ref="B110:C110"/>
    <mergeCell ref="E110:F110"/>
    <mergeCell ref="B112:C112"/>
    <mergeCell ref="E112:F112"/>
    <mergeCell ref="A83:A84"/>
    <mergeCell ref="A1:F1"/>
    <mergeCell ref="A2:F2"/>
    <mergeCell ref="A5:A7"/>
    <mergeCell ref="B5:B7"/>
    <mergeCell ref="C5:C7"/>
    <mergeCell ref="D5:D7"/>
    <mergeCell ref="E5:F5"/>
    <mergeCell ref="E6:F6"/>
    <mergeCell ref="A12:F12"/>
    <mergeCell ref="A32:A33"/>
    <mergeCell ref="A35:A36"/>
    <mergeCell ref="A60:F60"/>
    <mergeCell ref="A80:A81"/>
    <mergeCell ref="A39:A40"/>
  </mergeCells>
  <pageMargins left="1.3779527559055118" right="0.39370078740157483" top="0.98425196850393704" bottom="0.78740157480314965" header="0.31496062992125984" footer="0.31496062992125984"/>
  <pageSetup paperSize="9" scale="75" firstPageNumber="12" orientation="portrait" useFirstPageNumber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59"/>
  <sheetViews>
    <sheetView view="pageBreakPreview" zoomScaleNormal="100" zoomScaleSheetLayoutView="100" workbookViewId="0">
      <selection activeCell="A4" sqref="A4:G4"/>
    </sheetView>
  </sheetViews>
  <sheetFormatPr defaultColWidth="8.88671875" defaultRowHeight="14.4" x14ac:dyDescent="0.3"/>
  <cols>
    <col min="1" max="1" width="21.6640625" style="7" customWidth="1"/>
    <col min="2" max="2" width="15.33203125" style="7" customWidth="1"/>
    <col min="3" max="7" width="16.44140625" style="7" customWidth="1"/>
    <col min="8" max="8" width="18.6640625" style="7" bestFit="1" customWidth="1"/>
    <col min="9" max="10" width="13.6640625" style="7" bestFit="1" customWidth="1"/>
    <col min="11" max="11" width="14.33203125" style="7" bestFit="1" customWidth="1"/>
    <col min="12" max="16384" width="8.88671875" style="7"/>
  </cols>
  <sheetData>
    <row r="1" spans="1:11" ht="39" customHeight="1" x14ac:dyDescent="0.3">
      <c r="A1" s="6"/>
      <c r="E1" s="401"/>
      <c r="F1" s="401"/>
      <c r="G1" s="401"/>
    </row>
    <row r="2" spans="1:11" ht="40.049999999999997" customHeight="1" x14ac:dyDescent="0.3">
      <c r="A2" s="402" t="s">
        <v>314</v>
      </c>
      <c r="B2" s="402"/>
      <c r="C2" s="402"/>
      <c r="D2" s="402"/>
      <c r="E2" s="402"/>
      <c r="F2" s="402"/>
      <c r="G2" s="402"/>
    </row>
    <row r="3" spans="1:11" ht="17.55" x14ac:dyDescent="0.3">
      <c r="A3" s="67"/>
      <c r="B3" s="67"/>
      <c r="C3" s="67"/>
      <c r="D3" s="67"/>
      <c r="E3" s="67"/>
      <c r="F3" s="67"/>
      <c r="G3" s="67"/>
    </row>
    <row r="4" spans="1:11" ht="35.549999999999997" customHeight="1" x14ac:dyDescent="0.3">
      <c r="A4" s="402" t="s">
        <v>315</v>
      </c>
      <c r="B4" s="402"/>
      <c r="C4" s="402"/>
      <c r="D4" s="402"/>
      <c r="E4" s="402"/>
      <c r="F4" s="402"/>
      <c r="G4" s="402"/>
    </row>
    <row r="5" spans="1:11" ht="35.549999999999997" customHeight="1" x14ac:dyDescent="0.3">
      <c r="A5" s="402" t="s">
        <v>166</v>
      </c>
      <c r="B5" s="402"/>
      <c r="C5" s="402"/>
      <c r="D5" s="402"/>
      <c r="E5" s="402"/>
      <c r="F5" s="402"/>
      <c r="G5" s="402"/>
    </row>
    <row r="6" spans="1:11" ht="17.399999999999999" x14ac:dyDescent="0.3">
      <c r="A6" s="64"/>
    </row>
    <row r="7" spans="1:11" ht="18" x14ac:dyDescent="0.35">
      <c r="A7" s="9" t="s">
        <v>250</v>
      </c>
      <c r="B7" s="10">
        <v>120</v>
      </c>
      <c r="K7" s="85" t="s">
        <v>248</v>
      </c>
    </row>
    <row r="8" spans="1:11" ht="15" x14ac:dyDescent="0.3">
      <c r="A8" s="11"/>
      <c r="H8" s="7" t="s">
        <v>247</v>
      </c>
      <c r="I8" s="7" t="s">
        <v>252</v>
      </c>
      <c r="J8" s="7" t="s">
        <v>251</v>
      </c>
    </row>
    <row r="9" spans="1:11" ht="79.8" customHeight="1" x14ac:dyDescent="0.3">
      <c r="A9" s="68" t="s">
        <v>84</v>
      </c>
      <c r="B9" s="395" t="s">
        <v>164</v>
      </c>
      <c r="C9" s="395"/>
      <c r="D9" s="395" t="s">
        <v>165</v>
      </c>
      <c r="E9" s="395"/>
      <c r="F9" s="395" t="s">
        <v>92</v>
      </c>
      <c r="G9" s="395"/>
      <c r="H9" s="50">
        <f>'платные на 2024 год '!E8</f>
        <v>0</v>
      </c>
      <c r="I9" s="50">
        <f>F11+F20+F26+F32+D40+F48+F56+F64+F70+F78+F84+F92+F93+F94</f>
        <v>43900</v>
      </c>
      <c r="J9" s="50">
        <f>G113+F122+F130+F138+F146+F154+F162+F168+F177+F183+F203+F218+F225+F232+F241+F248+F255+F264+F266+F268+F270+F272+F282+F291+F301+F310+F311+F312+F313+F314+F322+F331+F338+F350+F357+E368+F378+F380+F388+F397+F407+F409+F411+F413+F415+F417+F421-F177</f>
        <v>43900</v>
      </c>
      <c r="K9" s="84">
        <f>H9+I9-J9</f>
        <v>0</v>
      </c>
    </row>
    <row r="10" spans="1:11" ht="18" x14ac:dyDescent="0.3">
      <c r="A10" s="68">
        <v>1</v>
      </c>
      <c r="B10" s="395">
        <v>2</v>
      </c>
      <c r="C10" s="395"/>
      <c r="D10" s="395">
        <v>3</v>
      </c>
      <c r="E10" s="395"/>
      <c r="F10" s="395">
        <v>4</v>
      </c>
      <c r="G10" s="395"/>
      <c r="H10" s="50"/>
      <c r="I10" s="50"/>
      <c r="J10" s="50"/>
      <c r="K10" s="50"/>
    </row>
    <row r="11" spans="1:11" ht="36" x14ac:dyDescent="0.3">
      <c r="A11" s="13" t="s">
        <v>167</v>
      </c>
      <c r="B11" s="395"/>
      <c r="C11" s="395"/>
      <c r="D11" s="395"/>
      <c r="E11" s="395"/>
      <c r="F11" s="398">
        <f>'платные на 2024 год '!D12</f>
        <v>0</v>
      </c>
      <c r="G11" s="398"/>
    </row>
    <row r="12" spans="1:11" ht="18" x14ac:dyDescent="0.3">
      <c r="A12" s="13" t="s">
        <v>118</v>
      </c>
      <c r="B12" s="395"/>
      <c r="C12" s="395"/>
      <c r="D12" s="395"/>
      <c r="E12" s="395"/>
      <c r="F12" s="395"/>
      <c r="G12" s="395"/>
    </row>
    <row r="13" spans="1:11" ht="17.399999999999999" x14ac:dyDescent="0.3">
      <c r="A13" s="64"/>
    </row>
    <row r="14" spans="1:11" ht="43.8" customHeight="1" x14ac:dyDescent="0.3">
      <c r="A14" s="402" t="s">
        <v>172</v>
      </c>
      <c r="B14" s="402"/>
      <c r="C14" s="402"/>
      <c r="D14" s="402"/>
      <c r="E14" s="402"/>
      <c r="F14" s="402"/>
      <c r="G14" s="402"/>
    </row>
    <row r="15" spans="1:11" ht="17.399999999999999" x14ac:dyDescent="0.3">
      <c r="A15" s="67"/>
      <c r="B15" s="67"/>
      <c r="C15" s="67"/>
      <c r="D15" s="67"/>
      <c r="E15" s="67"/>
      <c r="F15" s="67"/>
      <c r="G15" s="67"/>
    </row>
    <row r="16" spans="1:11" ht="18" x14ac:dyDescent="0.35">
      <c r="A16" s="9" t="s">
        <v>250</v>
      </c>
      <c r="B16" s="10">
        <v>130</v>
      </c>
    </row>
    <row r="17" spans="1:11" ht="15" x14ac:dyDescent="0.3">
      <c r="A17" s="11"/>
    </row>
    <row r="18" spans="1:11" ht="55.95" customHeight="1" x14ac:dyDescent="0.3">
      <c r="A18" s="68" t="s">
        <v>84</v>
      </c>
      <c r="B18" s="395" t="s">
        <v>170</v>
      </c>
      <c r="C18" s="395"/>
      <c r="D18" s="395" t="s">
        <v>171</v>
      </c>
      <c r="E18" s="395"/>
      <c r="F18" s="395" t="s">
        <v>169</v>
      </c>
      <c r="G18" s="395"/>
    </row>
    <row r="19" spans="1:11" ht="18" x14ac:dyDescent="0.3">
      <c r="A19" s="68">
        <v>1</v>
      </c>
      <c r="B19" s="395">
        <v>2</v>
      </c>
      <c r="C19" s="395"/>
      <c r="D19" s="395">
        <v>3</v>
      </c>
      <c r="E19" s="395"/>
      <c r="F19" s="395">
        <v>4</v>
      </c>
      <c r="G19" s="395"/>
    </row>
    <row r="20" spans="1:11" ht="108" x14ac:dyDescent="0.3">
      <c r="A20" s="13" t="s">
        <v>168</v>
      </c>
      <c r="B20" s="395" t="s">
        <v>115</v>
      </c>
      <c r="C20" s="395"/>
      <c r="D20" s="395" t="s">
        <v>115</v>
      </c>
      <c r="E20" s="395"/>
      <c r="F20" s="398">
        <v>0</v>
      </c>
      <c r="G20" s="398"/>
      <c r="H20" s="50"/>
      <c r="I20" s="50"/>
      <c r="J20" s="50"/>
      <c r="K20" s="50"/>
    </row>
    <row r="21" spans="1:11" ht="17.399999999999999" x14ac:dyDescent="0.3">
      <c r="A21" s="64"/>
    </row>
    <row r="22" spans="1:11" ht="18" x14ac:dyDescent="0.35">
      <c r="A22" s="9" t="s">
        <v>250</v>
      </c>
      <c r="B22" s="10">
        <v>130</v>
      </c>
    </row>
    <row r="23" spans="1:11" ht="15" x14ac:dyDescent="0.3">
      <c r="A23" s="11"/>
    </row>
    <row r="24" spans="1:11" ht="41.4" customHeight="1" x14ac:dyDescent="0.3">
      <c r="A24" s="68" t="s">
        <v>84</v>
      </c>
      <c r="B24" s="395" t="s">
        <v>170</v>
      </c>
      <c r="C24" s="395"/>
      <c r="D24" s="395" t="s">
        <v>171</v>
      </c>
      <c r="E24" s="395"/>
      <c r="F24" s="395" t="s">
        <v>92</v>
      </c>
      <c r="G24" s="395"/>
    </row>
    <row r="25" spans="1:11" ht="18" x14ac:dyDescent="0.3">
      <c r="A25" s="68">
        <v>1</v>
      </c>
      <c r="B25" s="395">
        <v>2</v>
      </c>
      <c r="C25" s="395"/>
      <c r="D25" s="395">
        <v>3</v>
      </c>
      <c r="E25" s="395"/>
      <c r="F25" s="395">
        <v>4</v>
      </c>
      <c r="G25" s="395"/>
    </row>
    <row r="26" spans="1:11" ht="72" x14ac:dyDescent="0.3">
      <c r="A26" s="13" t="s">
        <v>162</v>
      </c>
      <c r="B26" s="395"/>
      <c r="C26" s="395"/>
      <c r="D26" s="395"/>
      <c r="E26" s="395"/>
      <c r="F26" s="398">
        <f>'платные на 2024 год '!D13</f>
        <v>43900</v>
      </c>
      <c r="G26" s="398"/>
    </row>
    <row r="27" spans="1:11" ht="17.399999999999999" x14ac:dyDescent="0.3">
      <c r="A27" s="64"/>
    </row>
    <row r="28" spans="1:11" ht="18" x14ac:dyDescent="0.35">
      <c r="A28" s="9" t="s">
        <v>250</v>
      </c>
      <c r="B28" s="10">
        <v>150</v>
      </c>
    </row>
    <row r="29" spans="1:11" ht="15" x14ac:dyDescent="0.3">
      <c r="A29" s="11"/>
    </row>
    <row r="30" spans="1:11" ht="42.6" customHeight="1" x14ac:dyDescent="0.3">
      <c r="A30" s="68" t="s">
        <v>84</v>
      </c>
      <c r="B30" s="395" t="s">
        <v>170</v>
      </c>
      <c r="C30" s="395"/>
      <c r="D30" s="395" t="s">
        <v>171</v>
      </c>
      <c r="E30" s="395"/>
      <c r="F30" s="395" t="s">
        <v>180</v>
      </c>
      <c r="G30" s="395"/>
    </row>
    <row r="31" spans="1:11" ht="18" x14ac:dyDescent="0.3">
      <c r="A31" s="68">
        <v>1</v>
      </c>
      <c r="B31" s="395">
        <v>2</v>
      </c>
      <c r="C31" s="395"/>
      <c r="D31" s="395">
        <v>3</v>
      </c>
      <c r="E31" s="395"/>
      <c r="F31" s="395">
        <v>4</v>
      </c>
      <c r="G31" s="395"/>
    </row>
    <row r="32" spans="1:11" ht="90" x14ac:dyDescent="0.3">
      <c r="A32" s="13" t="s">
        <v>263</v>
      </c>
      <c r="B32" s="395" t="s">
        <v>115</v>
      </c>
      <c r="C32" s="395"/>
      <c r="D32" s="395" t="s">
        <v>115</v>
      </c>
      <c r="E32" s="395"/>
      <c r="F32" s="398">
        <f>'платные на 2024 год '!D15</f>
        <v>0</v>
      </c>
      <c r="G32" s="398"/>
    </row>
    <row r="33" spans="1:7" ht="17.399999999999999" x14ac:dyDescent="0.3">
      <c r="A33" s="64"/>
    </row>
    <row r="34" spans="1:7" ht="17.399999999999999" x14ac:dyDescent="0.3">
      <c r="A34" s="402" t="s">
        <v>174</v>
      </c>
      <c r="B34" s="402"/>
      <c r="C34" s="402"/>
      <c r="D34" s="402"/>
      <c r="E34" s="402"/>
      <c r="F34" s="402"/>
      <c r="G34" s="402"/>
    </row>
    <row r="35" spans="1:7" ht="17.399999999999999" x14ac:dyDescent="0.3">
      <c r="A35" s="64"/>
    </row>
    <row r="36" spans="1:7" ht="18" x14ac:dyDescent="0.35">
      <c r="A36" s="9" t="s">
        <v>250</v>
      </c>
      <c r="B36" s="10">
        <v>140</v>
      </c>
    </row>
    <row r="37" spans="1:7" ht="15" x14ac:dyDescent="0.3">
      <c r="A37" s="11"/>
    </row>
    <row r="38" spans="1:7" ht="37.950000000000003" customHeight="1" x14ac:dyDescent="0.3">
      <c r="A38" s="396" t="s">
        <v>84</v>
      </c>
      <c r="B38" s="403"/>
      <c r="C38" s="397"/>
      <c r="D38" s="396" t="s">
        <v>163</v>
      </c>
      <c r="E38" s="403"/>
      <c r="F38" s="403"/>
      <c r="G38" s="397"/>
    </row>
    <row r="39" spans="1:7" ht="18" x14ac:dyDescent="0.3">
      <c r="A39" s="396">
        <v>1</v>
      </c>
      <c r="B39" s="403"/>
      <c r="C39" s="397"/>
      <c r="D39" s="396">
        <v>3</v>
      </c>
      <c r="E39" s="403"/>
      <c r="F39" s="403"/>
      <c r="G39" s="397"/>
    </row>
    <row r="40" spans="1:7" ht="18" x14ac:dyDescent="0.3">
      <c r="A40" s="404" t="s">
        <v>173</v>
      </c>
      <c r="B40" s="405"/>
      <c r="C40" s="406"/>
      <c r="D40" s="399">
        <f>'платные на 2024 год '!D14</f>
        <v>0</v>
      </c>
      <c r="E40" s="407"/>
      <c r="F40" s="407"/>
      <c r="G40" s="400"/>
    </row>
    <row r="41" spans="1:7" ht="17.399999999999999" x14ac:dyDescent="0.3">
      <c r="A41" s="64"/>
    </row>
    <row r="42" spans="1:7" ht="17.399999999999999" x14ac:dyDescent="0.3">
      <c r="A42" s="402" t="s">
        <v>175</v>
      </c>
      <c r="B42" s="402"/>
      <c r="C42" s="402"/>
      <c r="D42" s="402"/>
      <c r="E42" s="402"/>
      <c r="F42" s="402"/>
      <c r="G42" s="402"/>
    </row>
    <row r="43" spans="1:7" ht="17.399999999999999" x14ac:dyDescent="0.3">
      <c r="A43" s="67"/>
      <c r="B43" s="67"/>
      <c r="C43" s="67"/>
      <c r="D43" s="67"/>
      <c r="E43" s="67"/>
      <c r="F43" s="67"/>
      <c r="G43" s="67"/>
    </row>
    <row r="44" spans="1:7" ht="18" x14ac:dyDescent="0.35">
      <c r="A44" s="9" t="s">
        <v>250</v>
      </c>
      <c r="B44" s="10">
        <v>180</v>
      </c>
    </row>
    <row r="45" spans="1:7" ht="15" x14ac:dyDescent="0.3">
      <c r="A45" s="11"/>
    </row>
    <row r="46" spans="1:7" ht="57" customHeight="1" x14ac:dyDescent="0.3">
      <c r="A46" s="68" t="s">
        <v>84</v>
      </c>
      <c r="B46" s="395" t="s">
        <v>170</v>
      </c>
      <c r="C46" s="395"/>
      <c r="D46" s="395" t="s">
        <v>171</v>
      </c>
      <c r="E46" s="395"/>
      <c r="F46" s="395" t="s">
        <v>180</v>
      </c>
      <c r="G46" s="395"/>
    </row>
    <row r="47" spans="1:7" ht="18" x14ac:dyDescent="0.3">
      <c r="A47" s="68">
        <v>1</v>
      </c>
      <c r="B47" s="395">
        <v>2</v>
      </c>
      <c r="C47" s="395"/>
      <c r="D47" s="395">
        <v>3</v>
      </c>
      <c r="E47" s="395"/>
      <c r="F47" s="395">
        <v>4</v>
      </c>
      <c r="G47" s="395"/>
    </row>
    <row r="48" spans="1:7" ht="36" x14ac:dyDescent="0.3">
      <c r="A48" s="13" t="s">
        <v>264</v>
      </c>
      <c r="B48" s="395" t="s">
        <v>115</v>
      </c>
      <c r="C48" s="395"/>
      <c r="D48" s="395" t="s">
        <v>115</v>
      </c>
      <c r="E48" s="395"/>
      <c r="F48" s="398">
        <f>'платные на 2024 год '!D16</f>
        <v>0</v>
      </c>
      <c r="G48" s="398"/>
    </row>
    <row r="49" spans="1:7" ht="17.399999999999999" x14ac:dyDescent="0.3">
      <c r="A49" s="64"/>
    </row>
    <row r="50" spans="1:7" ht="17.399999999999999" x14ac:dyDescent="0.3">
      <c r="A50" s="402" t="s">
        <v>184</v>
      </c>
      <c r="B50" s="402"/>
      <c r="C50" s="402"/>
      <c r="D50" s="402"/>
      <c r="E50" s="402"/>
      <c r="F50" s="402"/>
      <c r="G50" s="402"/>
    </row>
    <row r="51" spans="1:7" ht="17.399999999999999" x14ac:dyDescent="0.3">
      <c r="A51" s="64"/>
    </row>
    <row r="52" spans="1:7" ht="18" x14ac:dyDescent="0.35">
      <c r="A52" s="9" t="s">
        <v>250</v>
      </c>
      <c r="B52" s="10">
        <v>150</v>
      </c>
    </row>
    <row r="53" spans="1:7" ht="15" x14ac:dyDescent="0.3">
      <c r="A53" s="11"/>
    </row>
    <row r="54" spans="1:7" ht="58.95" customHeight="1" x14ac:dyDescent="0.3">
      <c r="A54" s="68" t="s">
        <v>84</v>
      </c>
      <c r="B54" s="395" t="s">
        <v>170</v>
      </c>
      <c r="C54" s="395"/>
      <c r="D54" s="395" t="s">
        <v>171</v>
      </c>
      <c r="E54" s="395"/>
      <c r="F54" s="396" t="s">
        <v>169</v>
      </c>
      <c r="G54" s="397"/>
    </row>
    <row r="55" spans="1:7" ht="18" x14ac:dyDescent="0.3">
      <c r="A55" s="68">
        <v>1</v>
      </c>
      <c r="B55" s="395">
        <v>2</v>
      </c>
      <c r="C55" s="395"/>
      <c r="D55" s="395">
        <v>3</v>
      </c>
      <c r="E55" s="395"/>
      <c r="F55" s="395">
        <v>4</v>
      </c>
      <c r="G55" s="395"/>
    </row>
    <row r="56" spans="1:7" ht="58.95" customHeight="1" x14ac:dyDescent="0.3">
      <c r="A56" s="13" t="s">
        <v>181</v>
      </c>
      <c r="B56" s="395" t="s">
        <v>115</v>
      </c>
      <c r="C56" s="395"/>
      <c r="D56" s="395" t="s">
        <v>115</v>
      </c>
      <c r="E56" s="395"/>
      <c r="F56" s="398">
        <v>0</v>
      </c>
      <c r="G56" s="398"/>
    </row>
    <row r="57" spans="1:7" ht="17.399999999999999" x14ac:dyDescent="0.3">
      <c r="A57" s="64"/>
    </row>
    <row r="58" spans="1:7" ht="17.399999999999999" x14ac:dyDescent="0.3">
      <c r="A58" s="402" t="s">
        <v>176</v>
      </c>
      <c r="B58" s="402"/>
      <c r="C58" s="402"/>
      <c r="D58" s="402"/>
      <c r="E58" s="402"/>
      <c r="F58" s="402"/>
      <c r="G58" s="402"/>
    </row>
    <row r="59" spans="1:7" ht="17.399999999999999" x14ac:dyDescent="0.3">
      <c r="A59" s="64"/>
    </row>
    <row r="60" spans="1:7" ht="18" x14ac:dyDescent="0.35">
      <c r="A60" s="9" t="s">
        <v>250</v>
      </c>
      <c r="B60" s="10">
        <v>410</v>
      </c>
    </row>
    <row r="61" spans="1:7" ht="15" x14ac:dyDescent="0.3">
      <c r="A61" s="11"/>
    </row>
    <row r="62" spans="1:7" ht="51.6" customHeight="1" x14ac:dyDescent="0.3">
      <c r="A62" s="68" t="s">
        <v>84</v>
      </c>
      <c r="B62" s="395" t="s">
        <v>140</v>
      </c>
      <c r="C62" s="395"/>
      <c r="D62" s="395" t="s">
        <v>179</v>
      </c>
      <c r="E62" s="395"/>
      <c r="F62" s="395" t="s">
        <v>92</v>
      </c>
      <c r="G62" s="395"/>
    </row>
    <row r="63" spans="1:7" ht="18" x14ac:dyDescent="0.3">
      <c r="A63" s="68">
        <v>1</v>
      </c>
      <c r="B63" s="395">
        <v>2</v>
      </c>
      <c r="C63" s="395"/>
      <c r="D63" s="395">
        <v>3</v>
      </c>
      <c r="E63" s="395"/>
      <c r="F63" s="395">
        <v>4</v>
      </c>
      <c r="G63" s="395"/>
    </row>
    <row r="64" spans="1:7" ht="54" x14ac:dyDescent="0.3">
      <c r="A64" s="13" t="s">
        <v>177</v>
      </c>
      <c r="B64" s="395" t="s">
        <v>115</v>
      </c>
      <c r="C64" s="395"/>
      <c r="D64" s="395" t="s">
        <v>115</v>
      </c>
      <c r="E64" s="395"/>
      <c r="F64" s="398">
        <f>'платные на 2024 год '!D19</f>
        <v>0</v>
      </c>
      <c r="G64" s="398"/>
    </row>
    <row r="65" spans="1:7" ht="17.399999999999999" x14ac:dyDescent="0.3">
      <c r="A65" s="64"/>
    </row>
    <row r="66" spans="1:7" ht="18" x14ac:dyDescent="0.35">
      <c r="A66" s="9" t="s">
        <v>250</v>
      </c>
      <c r="B66" s="10">
        <v>440</v>
      </c>
    </row>
    <row r="67" spans="1:7" ht="15" x14ac:dyDescent="0.3">
      <c r="A67" s="11"/>
    </row>
    <row r="68" spans="1:7" ht="36.6" customHeight="1" x14ac:dyDescent="0.3">
      <c r="A68" s="68" t="s">
        <v>84</v>
      </c>
      <c r="B68" s="395" t="s">
        <v>140</v>
      </c>
      <c r="C68" s="395"/>
      <c r="D68" s="395" t="s">
        <v>179</v>
      </c>
      <c r="E68" s="395"/>
      <c r="F68" s="395" t="s">
        <v>92</v>
      </c>
      <c r="G68" s="395"/>
    </row>
    <row r="69" spans="1:7" ht="18" x14ac:dyDescent="0.3">
      <c r="A69" s="68">
        <v>1</v>
      </c>
      <c r="B69" s="395">
        <v>2</v>
      </c>
      <c r="C69" s="395"/>
      <c r="D69" s="395">
        <v>3</v>
      </c>
      <c r="E69" s="395"/>
      <c r="F69" s="395">
        <v>4</v>
      </c>
      <c r="G69" s="395"/>
    </row>
    <row r="70" spans="1:7" ht="54" x14ac:dyDescent="0.3">
      <c r="A70" s="13" t="s">
        <v>177</v>
      </c>
      <c r="B70" s="395" t="s">
        <v>115</v>
      </c>
      <c r="C70" s="395"/>
      <c r="D70" s="395" t="s">
        <v>115</v>
      </c>
      <c r="E70" s="395"/>
      <c r="F70" s="398">
        <f>'платные на 2024 год '!D20</f>
        <v>0</v>
      </c>
      <c r="G70" s="398"/>
    </row>
    <row r="71" spans="1:7" ht="18" x14ac:dyDescent="0.3">
      <c r="A71" s="15"/>
      <c r="B71" s="19"/>
      <c r="C71" s="19"/>
      <c r="D71" s="19"/>
      <c r="E71" s="19"/>
      <c r="F71" s="86"/>
      <c r="G71" s="86"/>
    </row>
    <row r="72" spans="1:7" ht="17.399999999999999" x14ac:dyDescent="0.3">
      <c r="A72" s="402" t="s">
        <v>249</v>
      </c>
      <c r="B72" s="402"/>
      <c r="C72" s="402"/>
      <c r="D72" s="402"/>
      <c r="E72" s="402"/>
      <c r="F72" s="402"/>
      <c r="G72" s="402"/>
    </row>
    <row r="73" spans="1:7" ht="18" x14ac:dyDescent="0.3">
      <c r="A73" s="15"/>
      <c r="B73" s="19"/>
      <c r="C73" s="19"/>
      <c r="D73" s="19"/>
      <c r="E73" s="19"/>
      <c r="F73" s="86"/>
      <c r="G73" s="86"/>
    </row>
    <row r="74" spans="1:7" ht="18" x14ac:dyDescent="0.35">
      <c r="A74" s="9" t="s">
        <v>250</v>
      </c>
      <c r="B74" s="10">
        <v>510</v>
      </c>
    </row>
    <row r="75" spans="1:7" ht="15" x14ac:dyDescent="0.3">
      <c r="A75" s="11"/>
    </row>
    <row r="76" spans="1:7" ht="43.2" customHeight="1" x14ac:dyDescent="0.3">
      <c r="A76" s="90" t="s">
        <v>84</v>
      </c>
      <c r="B76" s="395" t="s">
        <v>140</v>
      </c>
      <c r="C76" s="395"/>
      <c r="D76" s="395" t="s">
        <v>179</v>
      </c>
      <c r="E76" s="395"/>
      <c r="F76" s="395" t="s">
        <v>92</v>
      </c>
      <c r="G76" s="395"/>
    </row>
    <row r="77" spans="1:7" ht="18" x14ac:dyDescent="0.3">
      <c r="A77" s="90">
        <v>1</v>
      </c>
      <c r="B77" s="395">
        <v>2</v>
      </c>
      <c r="C77" s="395"/>
      <c r="D77" s="395">
        <v>3</v>
      </c>
      <c r="E77" s="395"/>
      <c r="F77" s="395">
        <v>4</v>
      </c>
      <c r="G77" s="395"/>
    </row>
    <row r="78" spans="1:7" ht="126" x14ac:dyDescent="0.3">
      <c r="A78" s="13" t="s">
        <v>70</v>
      </c>
      <c r="B78" s="395" t="s">
        <v>115</v>
      </c>
      <c r="C78" s="395"/>
      <c r="D78" s="395" t="s">
        <v>115</v>
      </c>
      <c r="E78" s="395"/>
      <c r="F78" s="398">
        <f>'платные на 2024 год '!E23</f>
        <v>0</v>
      </c>
      <c r="G78" s="398"/>
    </row>
    <row r="79" spans="1:7" ht="18" x14ac:dyDescent="0.3">
      <c r="A79" s="15"/>
      <c r="B79" s="19"/>
      <c r="C79" s="19"/>
      <c r="D79" s="19"/>
      <c r="E79" s="19"/>
      <c r="F79" s="86"/>
      <c r="G79" s="86"/>
    </row>
    <row r="80" spans="1:7" ht="18" x14ac:dyDescent="0.35">
      <c r="A80" s="9" t="s">
        <v>250</v>
      </c>
      <c r="B80" s="10">
        <v>510</v>
      </c>
    </row>
    <row r="81" spans="1:7" ht="15" x14ac:dyDescent="0.3">
      <c r="A81" s="11"/>
    </row>
    <row r="82" spans="1:7" ht="39" customHeight="1" x14ac:dyDescent="0.3">
      <c r="A82" s="68" t="s">
        <v>84</v>
      </c>
      <c r="B82" s="395" t="s">
        <v>140</v>
      </c>
      <c r="C82" s="395"/>
      <c r="D82" s="395" t="s">
        <v>179</v>
      </c>
      <c r="E82" s="395"/>
      <c r="F82" s="395" t="s">
        <v>92</v>
      </c>
      <c r="G82" s="395"/>
    </row>
    <row r="83" spans="1:7" ht="18" x14ac:dyDescent="0.3">
      <c r="A83" s="68">
        <v>1</v>
      </c>
      <c r="B83" s="395">
        <v>2</v>
      </c>
      <c r="C83" s="395"/>
      <c r="D83" s="395">
        <v>3</v>
      </c>
      <c r="E83" s="395"/>
      <c r="F83" s="395">
        <v>4</v>
      </c>
      <c r="G83" s="395"/>
    </row>
    <row r="84" spans="1:7" ht="162" x14ac:dyDescent="0.3">
      <c r="A84" s="13" t="s">
        <v>265</v>
      </c>
      <c r="B84" s="395" t="s">
        <v>115</v>
      </c>
      <c r="C84" s="395"/>
      <c r="D84" s="395" t="s">
        <v>115</v>
      </c>
      <c r="E84" s="395"/>
      <c r="F84" s="398">
        <f>'платные на 2024 год '!D24</f>
        <v>0</v>
      </c>
      <c r="G84" s="398"/>
    </row>
    <row r="85" spans="1:7" ht="18" x14ac:dyDescent="0.3">
      <c r="A85" s="15"/>
      <c r="B85" s="19"/>
      <c r="C85" s="19"/>
      <c r="D85" s="19"/>
      <c r="E85" s="19"/>
      <c r="F85" s="19"/>
      <c r="G85" s="19"/>
    </row>
    <row r="86" spans="1:7" ht="17.399999999999999" x14ac:dyDescent="0.3">
      <c r="A86" s="402" t="s">
        <v>253</v>
      </c>
      <c r="B86" s="402"/>
      <c r="C86" s="402"/>
      <c r="D86" s="402"/>
      <c r="E86" s="402"/>
      <c r="F86" s="402"/>
      <c r="G86" s="402"/>
    </row>
    <row r="87" spans="1:7" ht="18" x14ac:dyDescent="0.3">
      <c r="A87" s="15"/>
      <c r="B87" s="19"/>
      <c r="C87" s="19"/>
      <c r="D87" s="19"/>
      <c r="E87" s="19"/>
      <c r="F87" s="86"/>
      <c r="G87" s="86"/>
    </row>
    <row r="88" spans="1:7" ht="18" x14ac:dyDescent="0.35">
      <c r="A88" s="9" t="s">
        <v>250</v>
      </c>
      <c r="B88" s="10">
        <v>180</v>
      </c>
    </row>
    <row r="89" spans="1:7" ht="15" x14ac:dyDescent="0.3">
      <c r="A89" s="11"/>
    </row>
    <row r="90" spans="1:7" ht="43.8" customHeight="1" x14ac:dyDescent="0.3">
      <c r="A90" s="110" t="s">
        <v>84</v>
      </c>
      <c r="B90" s="395" t="s">
        <v>140</v>
      </c>
      <c r="C90" s="395"/>
      <c r="D90" s="395" t="s">
        <v>179</v>
      </c>
      <c r="E90" s="395"/>
      <c r="F90" s="395" t="s">
        <v>92</v>
      </c>
      <c r="G90" s="395"/>
    </row>
    <row r="91" spans="1:7" ht="18" x14ac:dyDescent="0.3">
      <c r="A91" s="110">
        <v>1</v>
      </c>
      <c r="B91" s="395">
        <v>2</v>
      </c>
      <c r="C91" s="395"/>
      <c r="D91" s="395">
        <v>3</v>
      </c>
      <c r="E91" s="395"/>
      <c r="F91" s="395">
        <v>4</v>
      </c>
      <c r="G91" s="395"/>
    </row>
    <row r="92" spans="1:7" ht="18" x14ac:dyDescent="0.3">
      <c r="A92" s="107" t="s">
        <v>190</v>
      </c>
      <c r="B92" s="396" t="s">
        <v>115</v>
      </c>
      <c r="C92" s="397"/>
      <c r="D92" s="396" t="s">
        <v>115</v>
      </c>
      <c r="E92" s="397"/>
      <c r="F92" s="398">
        <f>'платные на 2024 год '!E116</f>
        <v>0</v>
      </c>
      <c r="G92" s="395"/>
    </row>
    <row r="93" spans="1:7" ht="54" x14ac:dyDescent="0.3">
      <c r="A93" s="107" t="s">
        <v>191</v>
      </c>
      <c r="B93" s="396" t="s">
        <v>115</v>
      </c>
      <c r="C93" s="397"/>
      <c r="D93" s="396" t="s">
        <v>115</v>
      </c>
      <c r="E93" s="397"/>
      <c r="F93" s="398">
        <f>'платные на 2024 год '!E117</f>
        <v>0</v>
      </c>
      <c r="G93" s="395"/>
    </row>
    <row r="94" spans="1:7" ht="54.6" thickBot="1" x14ac:dyDescent="0.35">
      <c r="A94" s="32" t="s">
        <v>192</v>
      </c>
      <c r="B94" s="396" t="s">
        <v>115</v>
      </c>
      <c r="C94" s="397"/>
      <c r="D94" s="396" t="s">
        <v>115</v>
      </c>
      <c r="E94" s="397"/>
      <c r="F94" s="398">
        <f>'платные на 2024 год '!E118</f>
        <v>0</v>
      </c>
      <c r="G94" s="395"/>
    </row>
    <row r="95" spans="1:7" ht="18" x14ac:dyDescent="0.3">
      <c r="A95" s="15"/>
      <c r="B95" s="19"/>
      <c r="C95" s="19"/>
      <c r="D95" s="19"/>
      <c r="E95" s="19"/>
      <c r="F95" s="86"/>
      <c r="G95" s="19"/>
    </row>
    <row r="96" spans="1:7" ht="17.399999999999999" x14ac:dyDescent="0.3">
      <c r="A96" s="402" t="s">
        <v>294</v>
      </c>
      <c r="B96" s="402"/>
      <c r="C96" s="402"/>
      <c r="D96" s="402"/>
      <c r="E96" s="402"/>
      <c r="F96" s="402"/>
      <c r="G96" s="402"/>
    </row>
    <row r="97" spans="1:7" ht="18" x14ac:dyDescent="0.3">
      <c r="A97" s="15"/>
      <c r="B97" s="19"/>
      <c r="C97" s="19"/>
      <c r="D97" s="19"/>
      <c r="E97" s="19"/>
      <c r="F97" s="86"/>
      <c r="G97" s="86"/>
    </row>
    <row r="98" spans="1:7" ht="18" x14ac:dyDescent="0.3">
      <c r="A98" s="215" t="s">
        <v>84</v>
      </c>
      <c r="B98" s="395" t="s">
        <v>163</v>
      </c>
      <c r="C98" s="395"/>
    </row>
    <row r="99" spans="1:7" ht="18" x14ac:dyDescent="0.3">
      <c r="A99" s="215">
        <v>1</v>
      </c>
      <c r="B99" s="395">
        <v>2</v>
      </c>
      <c r="C99" s="395"/>
      <c r="D99" s="19"/>
      <c r="E99" s="19"/>
      <c r="F99" s="86"/>
      <c r="G99" s="19"/>
    </row>
    <row r="100" spans="1:7" ht="72" x14ac:dyDescent="0.3">
      <c r="A100" s="13" t="s">
        <v>47</v>
      </c>
      <c r="B100" s="395"/>
      <c r="C100" s="395"/>
      <c r="D100" s="19"/>
      <c r="E100" s="19"/>
      <c r="F100" s="86"/>
      <c r="G100" s="19"/>
    </row>
    <row r="101" spans="1:7" ht="18" x14ac:dyDescent="0.3">
      <c r="A101" s="15"/>
      <c r="B101" s="19"/>
      <c r="C101" s="19"/>
      <c r="D101" s="19"/>
      <c r="E101" s="19"/>
      <c r="F101" s="19"/>
      <c r="G101" s="19"/>
    </row>
    <row r="102" spans="1:7" ht="48.6" customHeight="1" x14ac:dyDescent="0.3">
      <c r="A102" s="402" t="s">
        <v>335</v>
      </c>
      <c r="B102" s="402"/>
      <c r="C102" s="402"/>
      <c r="D102" s="402"/>
      <c r="E102" s="402"/>
      <c r="F102" s="402"/>
      <c r="G102" s="402"/>
    </row>
    <row r="103" spans="1:7" ht="17.399999999999999" x14ac:dyDescent="0.3">
      <c r="A103" s="8"/>
    </row>
    <row r="104" spans="1:7" ht="17.399999999999999" x14ac:dyDescent="0.3">
      <c r="A104" s="408" t="s">
        <v>185</v>
      </c>
      <c r="B104" s="408"/>
      <c r="C104" s="408"/>
      <c r="D104" s="408"/>
      <c r="E104" s="408"/>
      <c r="F104" s="408"/>
      <c r="G104" s="408"/>
    </row>
    <row r="105" spans="1:7" ht="18" x14ac:dyDescent="0.3">
      <c r="A105" s="9"/>
    </row>
    <row r="106" spans="1:7" ht="18" x14ac:dyDescent="0.35">
      <c r="A106" s="9" t="s">
        <v>143</v>
      </c>
      <c r="B106" s="10">
        <v>111</v>
      </c>
    </row>
    <row r="107" spans="1:7" ht="15" x14ac:dyDescent="0.3">
      <c r="A107" s="11"/>
    </row>
    <row r="108" spans="1:7" ht="54" customHeight="1" x14ac:dyDescent="0.3">
      <c r="A108" s="395" t="s">
        <v>74</v>
      </c>
      <c r="B108" s="395" t="s">
        <v>75</v>
      </c>
      <c r="C108" s="395" t="s">
        <v>76</v>
      </c>
      <c r="D108" s="395"/>
      <c r="E108" s="395"/>
      <c r="F108" s="395"/>
      <c r="G108" s="395" t="s">
        <v>77</v>
      </c>
    </row>
    <row r="109" spans="1:7" ht="18" x14ac:dyDescent="0.3">
      <c r="A109" s="395"/>
      <c r="B109" s="395"/>
      <c r="C109" s="395" t="s">
        <v>78</v>
      </c>
      <c r="D109" s="395" t="s">
        <v>6</v>
      </c>
      <c r="E109" s="395"/>
      <c r="F109" s="395"/>
      <c r="G109" s="395"/>
    </row>
    <row r="110" spans="1:7" ht="72" x14ac:dyDescent="0.3">
      <c r="A110" s="395"/>
      <c r="B110" s="395"/>
      <c r="C110" s="395"/>
      <c r="D110" s="12" t="s">
        <v>79</v>
      </c>
      <c r="E110" s="12" t="s">
        <v>80</v>
      </c>
      <c r="F110" s="12" t="s">
        <v>81</v>
      </c>
      <c r="G110" s="395"/>
    </row>
    <row r="111" spans="1:7" ht="18" x14ac:dyDescent="0.3">
      <c r="A111" s="68">
        <v>1</v>
      </c>
      <c r="B111" s="68">
        <v>2</v>
      </c>
      <c r="C111" s="68">
        <v>3</v>
      </c>
      <c r="D111" s="68">
        <v>4</v>
      </c>
      <c r="E111" s="68">
        <v>4</v>
      </c>
      <c r="F111" s="68">
        <v>5</v>
      </c>
      <c r="G111" s="68">
        <v>7</v>
      </c>
    </row>
    <row r="112" spans="1:7" ht="18" x14ac:dyDescent="0.3">
      <c r="A112" s="68"/>
      <c r="B112" s="68"/>
      <c r="C112" s="81"/>
      <c r="D112" s="81"/>
      <c r="E112" s="81"/>
      <c r="F112" s="81"/>
      <c r="G112" s="81"/>
    </row>
    <row r="113" spans="1:7" ht="18" x14ac:dyDescent="0.3">
      <c r="A113" s="68" t="s">
        <v>144</v>
      </c>
      <c r="B113" s="68"/>
      <c r="C113" s="81"/>
      <c r="D113" s="81"/>
      <c r="E113" s="81"/>
      <c r="F113" s="81"/>
      <c r="G113" s="81">
        <f>'платные на 2024 год '!D31+'платные на 2024 год '!D73</f>
        <v>0</v>
      </c>
    </row>
    <row r="114" spans="1:7" ht="17.399999999999999" x14ac:dyDescent="0.3">
      <c r="A114" s="8"/>
    </row>
    <row r="115" spans="1:7" ht="17.399999999999999" x14ac:dyDescent="0.3">
      <c r="A115" s="408" t="s">
        <v>178</v>
      </c>
      <c r="B115" s="408"/>
      <c r="C115" s="408"/>
      <c r="D115" s="408"/>
      <c r="E115" s="408"/>
      <c r="F115" s="408"/>
      <c r="G115" s="408"/>
    </row>
    <row r="116" spans="1:7" ht="17.399999999999999" x14ac:dyDescent="0.3">
      <c r="A116" s="66"/>
      <c r="B116" s="66"/>
      <c r="C116" s="66"/>
      <c r="D116" s="66"/>
      <c r="E116" s="66"/>
      <c r="F116" s="66"/>
      <c r="G116" s="66"/>
    </row>
    <row r="117" spans="1:7" ht="18" x14ac:dyDescent="0.35">
      <c r="A117" s="9" t="s">
        <v>143</v>
      </c>
      <c r="B117" s="10" t="s">
        <v>297</v>
      </c>
    </row>
    <row r="118" spans="1:7" ht="15" x14ac:dyDescent="0.3">
      <c r="A118" s="11"/>
    </row>
    <row r="119" spans="1:7" ht="129" customHeight="1" x14ac:dyDescent="0.3">
      <c r="A119" s="395" t="s">
        <v>82</v>
      </c>
      <c r="B119" s="395" t="s">
        <v>239</v>
      </c>
      <c r="C119" s="395"/>
      <c r="D119" s="395" t="s">
        <v>182</v>
      </c>
      <c r="E119" s="395"/>
      <c r="F119" s="395" t="s">
        <v>83</v>
      </c>
      <c r="G119" s="395"/>
    </row>
    <row r="120" spans="1:7" ht="15" customHeight="1" x14ac:dyDescent="0.3">
      <c r="A120" s="395"/>
      <c r="B120" s="395"/>
      <c r="C120" s="395"/>
      <c r="D120" s="395"/>
      <c r="E120" s="395"/>
      <c r="F120" s="395"/>
      <c r="G120" s="395"/>
    </row>
    <row r="121" spans="1:7" ht="18" x14ac:dyDescent="0.3">
      <c r="A121" s="68">
        <v>1</v>
      </c>
      <c r="B121" s="395">
        <v>2</v>
      </c>
      <c r="C121" s="395"/>
      <c r="D121" s="395">
        <v>3</v>
      </c>
      <c r="E121" s="395"/>
      <c r="F121" s="395">
        <v>4</v>
      </c>
      <c r="G121" s="395"/>
    </row>
    <row r="122" spans="1:7" ht="18" x14ac:dyDescent="0.3">
      <c r="A122" s="13"/>
      <c r="B122" s="398">
        <f>'платные на 2024 год '!D73+'платные на 2024 год '!D31+'платные на 2024 год '!D33</f>
        <v>0</v>
      </c>
      <c r="C122" s="398"/>
      <c r="D122" s="398">
        <f>G113</f>
        <v>0</v>
      </c>
      <c r="E122" s="398"/>
      <c r="F122" s="398">
        <f>B122-D122</f>
        <v>0</v>
      </c>
      <c r="G122" s="398"/>
    </row>
    <row r="123" spans="1:7" ht="17.399999999999999" x14ac:dyDescent="0.3">
      <c r="A123" s="8"/>
    </row>
    <row r="124" spans="1:7" ht="51" customHeight="1" x14ac:dyDescent="0.3">
      <c r="A124" s="409" t="s">
        <v>199</v>
      </c>
      <c r="B124" s="409"/>
      <c r="C124" s="409"/>
      <c r="D124" s="409"/>
      <c r="E124" s="409"/>
      <c r="F124" s="409"/>
      <c r="G124" s="409"/>
    </row>
    <row r="125" spans="1:7" ht="18" x14ac:dyDescent="0.3">
      <c r="A125" s="9"/>
    </row>
    <row r="126" spans="1:7" ht="18" x14ac:dyDescent="0.35">
      <c r="A126" s="9" t="s">
        <v>145</v>
      </c>
      <c r="B126" s="10">
        <v>112</v>
      </c>
    </row>
    <row r="127" spans="1:7" ht="15" x14ac:dyDescent="0.3">
      <c r="A127" s="11"/>
    </row>
    <row r="128" spans="1:7" ht="108.6" customHeight="1" x14ac:dyDescent="0.3">
      <c r="A128" s="68" t="s">
        <v>84</v>
      </c>
      <c r="B128" s="68" t="s">
        <v>85</v>
      </c>
      <c r="C128" s="395" t="s">
        <v>86</v>
      </c>
      <c r="D128" s="395"/>
      <c r="E128" s="68" t="s">
        <v>87</v>
      </c>
      <c r="F128" s="395" t="s">
        <v>88</v>
      </c>
      <c r="G128" s="395"/>
    </row>
    <row r="129" spans="1:7" ht="18" x14ac:dyDescent="0.3">
      <c r="A129" s="68">
        <v>1</v>
      </c>
      <c r="B129" s="68">
        <v>2</v>
      </c>
      <c r="C129" s="395">
        <v>3</v>
      </c>
      <c r="D129" s="395"/>
      <c r="E129" s="68">
        <v>4</v>
      </c>
      <c r="F129" s="395">
        <v>5</v>
      </c>
      <c r="G129" s="395"/>
    </row>
    <row r="130" spans="1:7" ht="18" x14ac:dyDescent="0.3">
      <c r="A130" s="13" t="s">
        <v>89</v>
      </c>
      <c r="B130" s="70"/>
      <c r="C130" s="395"/>
      <c r="D130" s="395"/>
      <c r="E130" s="14"/>
      <c r="F130" s="398">
        <f>'платные на 2024 год '!D32</f>
        <v>0</v>
      </c>
      <c r="G130" s="398"/>
    </row>
    <row r="131" spans="1:7" ht="17.399999999999999" x14ac:dyDescent="0.3">
      <c r="A131" s="8"/>
    </row>
    <row r="132" spans="1:7" ht="33" customHeight="1" x14ac:dyDescent="0.3">
      <c r="A132" s="409" t="s">
        <v>222</v>
      </c>
      <c r="B132" s="409"/>
      <c r="C132" s="409"/>
      <c r="D132" s="409"/>
      <c r="E132" s="409"/>
      <c r="F132" s="409"/>
      <c r="G132" s="409"/>
    </row>
    <row r="133" spans="1:7" ht="18" x14ac:dyDescent="0.3">
      <c r="A133" s="9"/>
    </row>
    <row r="134" spans="1:7" ht="18" x14ac:dyDescent="0.35">
      <c r="A134" s="9" t="s">
        <v>145</v>
      </c>
      <c r="B134" s="10">
        <v>112</v>
      </c>
    </row>
    <row r="135" spans="1:7" ht="15" x14ac:dyDescent="0.3">
      <c r="A135" s="11"/>
    </row>
    <row r="136" spans="1:7" ht="36" x14ac:dyDescent="0.3">
      <c r="A136" s="68" t="s">
        <v>84</v>
      </c>
      <c r="B136" s="68" t="s">
        <v>223</v>
      </c>
      <c r="C136" s="396" t="s">
        <v>224</v>
      </c>
      <c r="D136" s="403"/>
      <c r="E136" s="397"/>
      <c r="F136" s="395" t="s">
        <v>92</v>
      </c>
      <c r="G136" s="395"/>
    </row>
    <row r="137" spans="1:7" ht="18" x14ac:dyDescent="0.3">
      <c r="A137" s="68">
        <v>1</v>
      </c>
      <c r="B137" s="68">
        <v>2</v>
      </c>
      <c r="C137" s="396">
        <v>3</v>
      </c>
      <c r="D137" s="403"/>
      <c r="E137" s="397"/>
      <c r="F137" s="395">
        <v>4</v>
      </c>
      <c r="G137" s="395"/>
    </row>
    <row r="138" spans="1:7" ht="18" x14ac:dyDescent="0.3">
      <c r="A138" s="13"/>
      <c r="B138" s="70"/>
      <c r="C138" s="396"/>
      <c r="D138" s="403"/>
      <c r="E138" s="397"/>
      <c r="F138" s="398">
        <f>'платные на 2024 год '!D35</f>
        <v>0</v>
      </c>
      <c r="G138" s="398"/>
    </row>
    <row r="139" spans="1:7" ht="18" x14ac:dyDescent="0.3">
      <c r="A139" s="15"/>
      <c r="B139" s="16"/>
      <c r="C139" s="19"/>
      <c r="D139" s="19"/>
      <c r="E139" s="20"/>
      <c r="F139" s="19"/>
      <c r="G139" s="19"/>
    </row>
    <row r="140" spans="1:7" ht="38.4" customHeight="1" x14ac:dyDescent="0.3">
      <c r="A140" s="409" t="s">
        <v>200</v>
      </c>
      <c r="B140" s="409"/>
      <c r="C140" s="409"/>
      <c r="D140" s="409"/>
      <c r="E140" s="409"/>
      <c r="F140" s="409"/>
      <c r="G140" s="409"/>
    </row>
    <row r="141" spans="1:7" ht="18" x14ac:dyDescent="0.3">
      <c r="A141" s="9"/>
    </row>
    <row r="142" spans="1:7" ht="18" x14ac:dyDescent="0.35">
      <c r="A142" s="9" t="s">
        <v>143</v>
      </c>
      <c r="B142" s="10">
        <v>112</v>
      </c>
    </row>
    <row r="143" spans="1:7" ht="15" x14ac:dyDescent="0.3">
      <c r="A143" s="11"/>
    </row>
    <row r="144" spans="1:7" ht="72" x14ac:dyDescent="0.3">
      <c r="A144" s="395" t="s">
        <v>84</v>
      </c>
      <c r="B144" s="395"/>
      <c r="C144" s="68" t="s">
        <v>90</v>
      </c>
      <c r="D144" s="395" t="s">
        <v>91</v>
      </c>
      <c r="E144" s="395"/>
      <c r="F144" s="395" t="s">
        <v>92</v>
      </c>
      <c r="G144" s="395"/>
    </row>
    <row r="145" spans="1:7" ht="18" x14ac:dyDescent="0.3">
      <c r="A145" s="396">
        <v>1</v>
      </c>
      <c r="B145" s="397"/>
      <c r="C145" s="68">
        <v>2</v>
      </c>
      <c r="D145" s="396">
        <v>3</v>
      </c>
      <c r="E145" s="397"/>
      <c r="F145" s="396">
        <v>4</v>
      </c>
      <c r="G145" s="397"/>
    </row>
    <row r="146" spans="1:7" ht="18" x14ac:dyDescent="0.3">
      <c r="A146" s="396"/>
      <c r="B146" s="397"/>
      <c r="C146" s="68"/>
      <c r="D146" s="396"/>
      <c r="E146" s="397"/>
      <c r="F146" s="399">
        <f>'платные на 2024 год '!D41</f>
        <v>0</v>
      </c>
      <c r="G146" s="400"/>
    </row>
    <row r="147" spans="1:7" ht="17.399999999999999" x14ac:dyDescent="0.3">
      <c r="A147" s="8"/>
    </row>
    <row r="148" spans="1:7" ht="36.6" customHeight="1" x14ac:dyDescent="0.3">
      <c r="A148" s="409" t="s">
        <v>201</v>
      </c>
      <c r="B148" s="409"/>
      <c r="C148" s="409"/>
      <c r="D148" s="409"/>
      <c r="E148" s="409"/>
      <c r="F148" s="409"/>
      <c r="G148" s="409"/>
    </row>
    <row r="149" spans="1:7" ht="17.399999999999999" x14ac:dyDescent="0.3">
      <c r="A149" s="69"/>
      <c r="B149" s="69"/>
      <c r="C149" s="69"/>
      <c r="D149" s="69"/>
      <c r="E149" s="69"/>
      <c r="F149" s="69"/>
      <c r="G149" s="69"/>
    </row>
    <row r="150" spans="1:7" ht="18" x14ac:dyDescent="0.35">
      <c r="A150" s="9" t="s">
        <v>145</v>
      </c>
      <c r="B150" s="10">
        <v>112</v>
      </c>
    </row>
    <row r="151" spans="1:7" ht="15" x14ac:dyDescent="0.3">
      <c r="A151" s="11"/>
    </row>
    <row r="152" spans="1:7" ht="108.6" customHeight="1" x14ac:dyDescent="0.3">
      <c r="A152" s="68" t="s">
        <v>84</v>
      </c>
      <c r="B152" s="68" t="s">
        <v>85</v>
      </c>
      <c r="C152" s="395" t="s">
        <v>86</v>
      </c>
      <c r="D152" s="395"/>
      <c r="E152" s="68" t="s">
        <v>87</v>
      </c>
      <c r="F152" s="395" t="s">
        <v>88</v>
      </c>
      <c r="G152" s="395"/>
    </row>
    <row r="153" spans="1:7" ht="18" x14ac:dyDescent="0.3">
      <c r="A153" s="68">
        <v>1</v>
      </c>
      <c r="B153" s="68">
        <v>2</v>
      </c>
      <c r="C153" s="395">
        <v>3</v>
      </c>
      <c r="D153" s="395"/>
      <c r="E153" s="68">
        <v>4</v>
      </c>
      <c r="F153" s="395">
        <v>5</v>
      </c>
      <c r="G153" s="395"/>
    </row>
    <row r="154" spans="1:7" ht="36" x14ac:dyDescent="0.3">
      <c r="A154" s="13" t="s">
        <v>93</v>
      </c>
      <c r="B154" s="70"/>
      <c r="C154" s="395"/>
      <c r="D154" s="395"/>
      <c r="E154" s="14"/>
      <c r="F154" s="398">
        <f>'платные на 2024 год '!D56</f>
        <v>0</v>
      </c>
      <c r="G154" s="398"/>
    </row>
    <row r="155" spans="1:7" ht="17.399999999999999" x14ac:dyDescent="0.3">
      <c r="A155" s="8"/>
    </row>
    <row r="156" spans="1:7" ht="41.4" customHeight="1" x14ac:dyDescent="0.3">
      <c r="A156" s="409" t="s">
        <v>202</v>
      </c>
      <c r="B156" s="409"/>
      <c r="C156" s="409"/>
      <c r="D156" s="409"/>
      <c r="E156" s="409"/>
      <c r="F156" s="409"/>
      <c r="G156" s="409"/>
    </row>
    <row r="157" spans="1:7" ht="18" x14ac:dyDescent="0.3">
      <c r="A157" s="9"/>
    </row>
    <row r="158" spans="1:7" ht="18" x14ac:dyDescent="0.35">
      <c r="A158" s="9" t="s">
        <v>143</v>
      </c>
      <c r="B158" s="10">
        <v>113</v>
      </c>
    </row>
    <row r="159" spans="1:7" ht="15" x14ac:dyDescent="0.3">
      <c r="A159" s="11"/>
    </row>
    <row r="160" spans="1:7" ht="108.6" customHeight="1" x14ac:dyDescent="0.3">
      <c r="A160" s="68" t="s">
        <v>84</v>
      </c>
      <c r="B160" s="68" t="s">
        <v>94</v>
      </c>
      <c r="C160" s="395" t="s">
        <v>95</v>
      </c>
      <c r="D160" s="395"/>
      <c r="E160" s="68" t="s">
        <v>87</v>
      </c>
      <c r="F160" s="395" t="s">
        <v>88</v>
      </c>
      <c r="G160" s="395"/>
    </row>
    <row r="161" spans="1:7" ht="18" x14ac:dyDescent="0.35">
      <c r="A161" s="68">
        <v>1</v>
      </c>
      <c r="B161" s="68">
        <v>2</v>
      </c>
      <c r="C161" s="395">
        <v>3</v>
      </c>
      <c r="D161" s="395"/>
      <c r="E161" s="68">
        <v>4</v>
      </c>
      <c r="F161" s="410">
        <v>5</v>
      </c>
      <c r="G161" s="411"/>
    </row>
    <row r="162" spans="1:7" ht="90" x14ac:dyDescent="0.3">
      <c r="A162" s="13" t="s">
        <v>96</v>
      </c>
      <c r="B162" s="81"/>
      <c r="C162" s="398"/>
      <c r="D162" s="398"/>
      <c r="E162" s="83"/>
      <c r="F162" s="412">
        <f>'платные на 2024 год '!D57</f>
        <v>0</v>
      </c>
      <c r="G162" s="413"/>
    </row>
    <row r="163" spans="1:7" ht="17.399999999999999" x14ac:dyDescent="0.3">
      <c r="A163" s="8"/>
    </row>
    <row r="164" spans="1:7" ht="18" x14ac:dyDescent="0.35">
      <c r="A164" s="9" t="s">
        <v>143</v>
      </c>
      <c r="B164" s="10">
        <v>119</v>
      </c>
    </row>
    <row r="165" spans="1:7" ht="15" x14ac:dyDescent="0.3">
      <c r="A165" s="11"/>
    </row>
    <row r="166" spans="1:7" ht="54" x14ac:dyDescent="0.3">
      <c r="A166" s="68" t="s">
        <v>84</v>
      </c>
      <c r="B166" s="68" t="s">
        <v>94</v>
      </c>
      <c r="C166" s="395" t="s">
        <v>95</v>
      </c>
      <c r="D166" s="395"/>
      <c r="E166" s="68" t="s">
        <v>87</v>
      </c>
      <c r="F166" s="395" t="s">
        <v>88</v>
      </c>
      <c r="G166" s="395"/>
    </row>
    <row r="167" spans="1:7" ht="18" x14ac:dyDescent="0.35">
      <c r="A167" s="68">
        <v>1</v>
      </c>
      <c r="B167" s="68">
        <v>2</v>
      </c>
      <c r="C167" s="395">
        <v>3</v>
      </c>
      <c r="D167" s="395"/>
      <c r="E167" s="68">
        <v>4</v>
      </c>
      <c r="F167" s="410">
        <v>5</v>
      </c>
      <c r="G167" s="411"/>
    </row>
    <row r="168" spans="1:7" ht="54" x14ac:dyDescent="0.3">
      <c r="A168" s="13" t="s">
        <v>155</v>
      </c>
      <c r="B168" s="81"/>
      <c r="C168" s="398"/>
      <c r="D168" s="398"/>
      <c r="E168" s="83"/>
      <c r="F168" s="412">
        <f>'платные на 2024 год '!D58</f>
        <v>0</v>
      </c>
      <c r="G168" s="413"/>
    </row>
    <row r="169" spans="1:7" ht="18" x14ac:dyDescent="0.3">
      <c r="A169" s="13" t="s">
        <v>118</v>
      </c>
      <c r="B169" s="70"/>
      <c r="C169" s="396"/>
      <c r="D169" s="397"/>
      <c r="E169" s="14"/>
      <c r="F169" s="414"/>
      <c r="G169" s="415"/>
    </row>
    <row r="170" spans="1:7" ht="17.399999999999999" x14ac:dyDescent="0.3">
      <c r="A170" s="8"/>
    </row>
    <row r="171" spans="1:7" ht="36" customHeight="1" x14ac:dyDescent="0.3">
      <c r="A171" s="409" t="s">
        <v>203</v>
      </c>
      <c r="B171" s="409"/>
      <c r="C171" s="409"/>
      <c r="D171" s="409"/>
      <c r="E171" s="409"/>
      <c r="F171" s="409"/>
      <c r="G171" s="409"/>
    </row>
    <row r="172" spans="1:7" ht="17.399999999999999" x14ac:dyDescent="0.3">
      <c r="A172" s="69"/>
      <c r="B172" s="69"/>
      <c r="C172" s="69"/>
      <c r="D172" s="69"/>
      <c r="E172" s="69"/>
      <c r="F172" s="69"/>
      <c r="G172" s="69"/>
    </row>
    <row r="173" spans="1:7" ht="18" x14ac:dyDescent="0.35">
      <c r="A173" s="9" t="s">
        <v>143</v>
      </c>
      <c r="B173" s="10">
        <v>111</v>
      </c>
    </row>
    <row r="174" spans="1:7" ht="15" x14ac:dyDescent="0.3">
      <c r="A174" s="11"/>
    </row>
    <row r="175" spans="1:7" ht="72.599999999999994" customHeight="1" x14ac:dyDescent="0.3">
      <c r="A175" s="68" t="s">
        <v>84</v>
      </c>
      <c r="B175" s="395" t="s">
        <v>97</v>
      </c>
      <c r="C175" s="395"/>
      <c r="D175" s="395" t="s">
        <v>98</v>
      </c>
      <c r="E175" s="395"/>
      <c r="F175" s="395" t="s">
        <v>99</v>
      </c>
      <c r="G175" s="395"/>
    </row>
    <row r="176" spans="1:7" ht="18" x14ac:dyDescent="0.35">
      <c r="A176" s="68">
        <v>1</v>
      </c>
      <c r="B176" s="396">
        <v>2</v>
      </c>
      <c r="C176" s="397"/>
      <c r="D176" s="396">
        <v>3</v>
      </c>
      <c r="E176" s="397"/>
      <c r="F176" s="410">
        <v>4</v>
      </c>
      <c r="G176" s="411"/>
    </row>
    <row r="177" spans="1:7" ht="90" x14ac:dyDescent="0.3">
      <c r="A177" s="13" t="s">
        <v>100</v>
      </c>
      <c r="B177" s="396"/>
      <c r="C177" s="397"/>
      <c r="D177" s="396"/>
      <c r="E177" s="397"/>
      <c r="F177" s="412">
        <f>'платные на 2024 год '!D73</f>
        <v>0</v>
      </c>
      <c r="G177" s="413"/>
    </row>
    <row r="178" spans="1:7" ht="18" x14ac:dyDescent="0.3">
      <c r="A178" s="15"/>
      <c r="B178" s="16"/>
      <c r="C178" s="16"/>
      <c r="D178" s="16"/>
      <c r="E178" s="16"/>
      <c r="F178" s="17"/>
      <c r="G178" s="17"/>
    </row>
    <row r="179" spans="1:7" ht="18" x14ac:dyDescent="0.35">
      <c r="A179" s="9" t="s">
        <v>143</v>
      </c>
      <c r="B179" s="10">
        <v>112</v>
      </c>
    </row>
    <row r="180" spans="1:7" ht="15" x14ac:dyDescent="0.3">
      <c r="A180" s="11"/>
    </row>
    <row r="181" spans="1:7" ht="72" x14ac:dyDescent="0.3">
      <c r="A181" s="68" t="s">
        <v>84</v>
      </c>
      <c r="B181" s="68" t="s">
        <v>97</v>
      </c>
      <c r="C181" s="68" t="s">
        <v>101</v>
      </c>
      <c r="D181" s="395" t="s">
        <v>102</v>
      </c>
      <c r="E181" s="395"/>
      <c r="F181" s="395" t="s">
        <v>88</v>
      </c>
      <c r="G181" s="395"/>
    </row>
    <row r="182" spans="1:7" ht="18" x14ac:dyDescent="0.3">
      <c r="A182" s="68">
        <v>1</v>
      </c>
      <c r="B182" s="68">
        <v>2</v>
      </c>
      <c r="C182" s="68">
        <v>3</v>
      </c>
      <c r="D182" s="395">
        <v>4</v>
      </c>
      <c r="E182" s="395"/>
      <c r="F182" s="395">
        <v>5</v>
      </c>
      <c r="G182" s="395"/>
    </row>
    <row r="183" spans="1:7" ht="36" x14ac:dyDescent="0.3">
      <c r="A183" s="13" t="s">
        <v>103</v>
      </c>
      <c r="B183" s="70"/>
      <c r="C183" s="68"/>
      <c r="D183" s="396"/>
      <c r="E183" s="397"/>
      <c r="F183" s="399">
        <f>'платные на 2024 год '!D74</f>
        <v>0</v>
      </c>
      <c r="G183" s="400"/>
    </row>
    <row r="184" spans="1:7" ht="18" x14ac:dyDescent="0.3">
      <c r="A184" s="15"/>
      <c r="B184" s="16"/>
      <c r="C184" s="19"/>
      <c r="D184" s="19"/>
      <c r="E184" s="19"/>
      <c r="F184" s="86"/>
      <c r="G184" s="86"/>
    </row>
    <row r="185" spans="1:7" ht="18" x14ac:dyDescent="0.35">
      <c r="A185" s="9" t="s">
        <v>143</v>
      </c>
      <c r="B185" s="10">
        <v>119</v>
      </c>
    </row>
    <row r="186" spans="1:7" ht="15" x14ac:dyDescent="0.3">
      <c r="A186" s="11"/>
    </row>
    <row r="187" spans="1:7" ht="72" x14ac:dyDescent="0.3">
      <c r="A187" s="270" t="s">
        <v>84</v>
      </c>
      <c r="B187" s="270" t="s">
        <v>97</v>
      </c>
      <c r="C187" s="270" t="s">
        <v>101</v>
      </c>
      <c r="D187" s="395" t="s">
        <v>102</v>
      </c>
      <c r="E187" s="395"/>
      <c r="F187" s="395" t="s">
        <v>88</v>
      </c>
      <c r="G187" s="395"/>
    </row>
    <row r="188" spans="1:7" ht="18" x14ac:dyDescent="0.3">
      <c r="A188" s="270">
        <v>1</v>
      </c>
      <c r="B188" s="270">
        <v>2</v>
      </c>
      <c r="C188" s="270">
        <v>3</v>
      </c>
      <c r="D188" s="395">
        <v>4</v>
      </c>
      <c r="E188" s="395"/>
      <c r="F188" s="395">
        <v>5</v>
      </c>
      <c r="G188" s="395"/>
    </row>
    <row r="189" spans="1:7" ht="36" x14ac:dyDescent="0.3">
      <c r="A189" s="13" t="s">
        <v>103</v>
      </c>
      <c r="B189" s="271"/>
      <c r="C189" s="270"/>
      <c r="D189" s="396"/>
      <c r="E189" s="397"/>
      <c r="F189" s="399">
        <f>'платные на 2024 год '!D75</f>
        <v>0</v>
      </c>
      <c r="G189" s="400"/>
    </row>
    <row r="190" spans="1:7" ht="17.399999999999999" x14ac:dyDescent="0.3">
      <c r="A190" s="8"/>
    </row>
    <row r="191" spans="1:7" ht="31.95" customHeight="1" x14ac:dyDescent="0.3">
      <c r="A191" s="408" t="s">
        <v>327</v>
      </c>
      <c r="B191" s="408"/>
      <c r="C191" s="408"/>
      <c r="D191" s="408"/>
      <c r="E191" s="408"/>
      <c r="F191" s="408"/>
      <c r="G191" s="408"/>
    </row>
    <row r="192" spans="1:7" ht="18" x14ac:dyDescent="0.35">
      <c r="A192" s="9" t="s">
        <v>145</v>
      </c>
      <c r="B192" s="10">
        <v>119</v>
      </c>
    </row>
    <row r="193" spans="1:7" ht="15" x14ac:dyDescent="0.3">
      <c r="A193" s="11"/>
    </row>
    <row r="194" spans="1:7" ht="18" x14ac:dyDescent="0.3">
      <c r="A194" s="279" t="s">
        <v>84</v>
      </c>
      <c r="B194" s="395" t="s">
        <v>104</v>
      </c>
      <c r="C194" s="395"/>
      <c r="D194" s="395" t="s">
        <v>105</v>
      </c>
      <c r="E194" s="395"/>
      <c r="F194" s="395" t="s">
        <v>106</v>
      </c>
      <c r="G194" s="395"/>
    </row>
    <row r="195" spans="1:7" ht="18" x14ac:dyDescent="0.3">
      <c r="A195" s="279">
        <v>1</v>
      </c>
      <c r="B195" s="396">
        <v>2</v>
      </c>
      <c r="C195" s="397"/>
      <c r="D195" s="396">
        <v>3</v>
      </c>
      <c r="E195" s="397"/>
      <c r="F195" s="396">
        <v>4</v>
      </c>
      <c r="G195" s="397"/>
    </row>
    <row r="196" spans="1:7" ht="18" x14ac:dyDescent="0.3">
      <c r="A196" s="13"/>
      <c r="B196" s="395"/>
      <c r="C196" s="395"/>
      <c r="D196" s="395"/>
      <c r="E196" s="395"/>
      <c r="F196" s="398">
        <f>'платные на 2024 год '!D57</f>
        <v>0</v>
      </c>
      <c r="G196" s="398"/>
    </row>
    <row r="197" spans="1:7" ht="18" x14ac:dyDescent="0.3">
      <c r="A197" s="13"/>
      <c r="B197" s="395"/>
      <c r="C197" s="395"/>
      <c r="D197" s="395"/>
      <c r="E197" s="395"/>
      <c r="F197" s="398"/>
      <c r="G197" s="398"/>
    </row>
    <row r="198" spans="1:7" ht="15.6" x14ac:dyDescent="0.3">
      <c r="A198" s="18"/>
    </row>
    <row r="199" spans="1:7" ht="18" x14ac:dyDescent="0.35">
      <c r="A199" s="9" t="s">
        <v>145</v>
      </c>
      <c r="B199" s="10">
        <v>321</v>
      </c>
    </row>
    <row r="200" spans="1:7" ht="15" x14ac:dyDescent="0.3">
      <c r="A200" s="11"/>
    </row>
    <row r="201" spans="1:7" ht="72.599999999999994" customHeight="1" x14ac:dyDescent="0.3">
      <c r="A201" s="68" t="s">
        <v>84</v>
      </c>
      <c r="B201" s="395" t="s">
        <v>104</v>
      </c>
      <c r="C201" s="395"/>
      <c r="D201" s="395" t="s">
        <v>105</v>
      </c>
      <c r="E201" s="395"/>
      <c r="F201" s="395" t="s">
        <v>106</v>
      </c>
      <c r="G201" s="395"/>
    </row>
    <row r="202" spans="1:7" ht="18" x14ac:dyDescent="0.3">
      <c r="A202" s="68">
        <v>1</v>
      </c>
      <c r="B202" s="396">
        <v>2</v>
      </c>
      <c r="C202" s="397"/>
      <c r="D202" s="396">
        <v>3</v>
      </c>
      <c r="E202" s="397"/>
      <c r="F202" s="396">
        <v>4</v>
      </c>
      <c r="G202" s="397"/>
    </row>
    <row r="203" spans="1:7" ht="108" x14ac:dyDescent="0.3">
      <c r="A203" s="13" t="s">
        <v>27</v>
      </c>
      <c r="B203" s="395"/>
      <c r="C203" s="395"/>
      <c r="D203" s="395"/>
      <c r="E203" s="395"/>
      <c r="F203" s="398">
        <f>'платные на 2024 год '!D70</f>
        <v>0</v>
      </c>
      <c r="G203" s="398"/>
    </row>
    <row r="204" spans="1:7" ht="18" x14ac:dyDescent="0.3">
      <c r="A204" s="13" t="s">
        <v>154</v>
      </c>
      <c r="B204" s="395"/>
      <c r="C204" s="395"/>
      <c r="D204" s="395"/>
      <c r="E204" s="395"/>
      <c r="F204" s="398"/>
      <c r="G204" s="398"/>
    </row>
    <row r="205" spans="1:7" ht="18" x14ac:dyDescent="0.3">
      <c r="A205" s="15"/>
      <c r="B205" s="19"/>
      <c r="C205" s="19"/>
      <c r="D205" s="19"/>
      <c r="E205" s="19"/>
      <c r="F205" s="86"/>
      <c r="G205" s="86"/>
    </row>
    <row r="206" spans="1:7" ht="18" x14ac:dyDescent="0.35">
      <c r="A206" s="9" t="s">
        <v>145</v>
      </c>
      <c r="B206" s="10">
        <v>323</v>
      </c>
    </row>
    <row r="207" spans="1:7" ht="15" x14ac:dyDescent="0.3">
      <c r="A207" s="11"/>
    </row>
    <row r="208" spans="1:7" ht="18" x14ac:dyDescent="0.3">
      <c r="A208" s="279" t="s">
        <v>84</v>
      </c>
      <c r="B208" s="395" t="s">
        <v>104</v>
      </c>
      <c r="C208" s="395"/>
      <c r="D208" s="395" t="s">
        <v>105</v>
      </c>
      <c r="E208" s="395"/>
      <c r="F208" s="395" t="s">
        <v>106</v>
      </c>
      <c r="G208" s="395"/>
    </row>
    <row r="209" spans="1:7" ht="18" x14ac:dyDescent="0.3">
      <c r="A209" s="279">
        <v>1</v>
      </c>
      <c r="B209" s="396">
        <v>2</v>
      </c>
      <c r="C209" s="397"/>
      <c r="D209" s="396">
        <v>3</v>
      </c>
      <c r="E209" s="397"/>
      <c r="F209" s="396">
        <v>4</v>
      </c>
      <c r="G209" s="397"/>
    </row>
    <row r="210" spans="1:7" ht="18" x14ac:dyDescent="0.3">
      <c r="A210" s="13"/>
      <c r="B210" s="395"/>
      <c r="C210" s="395"/>
      <c r="D210" s="395"/>
      <c r="E210" s="395"/>
      <c r="F210" s="398">
        <f>'платные на 2024 год '!D77</f>
        <v>0</v>
      </c>
      <c r="G210" s="398"/>
    </row>
    <row r="211" spans="1:7" ht="18" x14ac:dyDescent="0.3">
      <c r="A211" s="13" t="s">
        <v>154</v>
      </c>
      <c r="B211" s="395"/>
      <c r="C211" s="395"/>
      <c r="D211" s="395"/>
      <c r="E211" s="395"/>
      <c r="F211" s="398"/>
      <c r="G211" s="398"/>
    </row>
    <row r="212" spans="1:7" ht="34.799999999999997" customHeight="1" x14ac:dyDescent="0.3">
      <c r="A212" s="8"/>
    </row>
    <row r="213" spans="1:7" ht="17.399999999999999" x14ac:dyDescent="0.3">
      <c r="A213" s="409" t="s">
        <v>221</v>
      </c>
      <c r="B213" s="409"/>
      <c r="C213" s="409"/>
      <c r="D213" s="409"/>
      <c r="E213" s="409"/>
      <c r="F213" s="409"/>
      <c r="G213" s="409"/>
    </row>
    <row r="214" spans="1:7" ht="18" x14ac:dyDescent="0.35">
      <c r="A214" s="9" t="s">
        <v>143</v>
      </c>
      <c r="B214" s="10">
        <v>851</v>
      </c>
    </row>
    <row r="215" spans="1:7" ht="126.6" customHeight="1" x14ac:dyDescent="0.3">
      <c r="A215" s="11"/>
    </row>
    <row r="216" spans="1:7" ht="18" x14ac:dyDescent="0.3">
      <c r="A216" s="68" t="s">
        <v>84</v>
      </c>
      <c r="B216" s="395" t="s">
        <v>107</v>
      </c>
      <c r="C216" s="395"/>
      <c r="D216" s="395" t="s">
        <v>108</v>
      </c>
      <c r="E216" s="395"/>
      <c r="F216" s="395" t="s">
        <v>109</v>
      </c>
      <c r="G216" s="395"/>
    </row>
    <row r="217" spans="1:7" ht="18" x14ac:dyDescent="0.3">
      <c r="A217" s="68">
        <v>1</v>
      </c>
      <c r="B217" s="396">
        <v>2</v>
      </c>
      <c r="C217" s="397"/>
      <c r="D217" s="416">
        <v>3</v>
      </c>
      <c r="E217" s="417"/>
      <c r="F217" s="416">
        <v>4</v>
      </c>
      <c r="G217" s="417"/>
    </row>
    <row r="218" spans="1:7" ht="36" x14ac:dyDescent="0.3">
      <c r="A218" s="13" t="s">
        <v>110</v>
      </c>
      <c r="B218" s="416"/>
      <c r="C218" s="417"/>
      <c r="D218" s="416"/>
      <c r="E218" s="417"/>
      <c r="F218" s="418">
        <f>'платные на 2024 год '!D80</f>
        <v>0</v>
      </c>
      <c r="G218" s="419"/>
    </row>
    <row r="219" spans="1:7" ht="36" x14ac:dyDescent="0.3">
      <c r="A219" s="13" t="s">
        <v>111</v>
      </c>
      <c r="B219" s="416"/>
      <c r="C219" s="417"/>
      <c r="D219" s="416"/>
      <c r="E219" s="417"/>
      <c r="F219" s="420"/>
      <c r="G219" s="421"/>
    </row>
    <row r="220" spans="1:7" ht="18" x14ac:dyDescent="0.3">
      <c r="A220" s="15"/>
      <c r="B220" s="16"/>
      <c r="C220" s="19"/>
      <c r="D220" s="20"/>
      <c r="E220" s="21"/>
      <c r="F220" s="21"/>
      <c r="G220" s="21"/>
    </row>
    <row r="221" spans="1:7" ht="18" x14ac:dyDescent="0.3">
      <c r="A221" s="9" t="s">
        <v>112</v>
      </c>
    </row>
    <row r="222" spans="1:7" ht="36.6" customHeight="1" x14ac:dyDescent="0.3">
      <c r="A222" s="11"/>
    </row>
    <row r="223" spans="1:7" ht="18" x14ac:dyDescent="0.3">
      <c r="A223" s="68" t="s">
        <v>84</v>
      </c>
      <c r="B223" s="395" t="s">
        <v>107</v>
      </c>
      <c r="C223" s="395"/>
      <c r="D223" s="395" t="s">
        <v>108</v>
      </c>
      <c r="E223" s="395"/>
      <c r="F223" s="395" t="s">
        <v>113</v>
      </c>
      <c r="G223" s="395"/>
    </row>
    <row r="224" spans="1:7" ht="39" customHeight="1" x14ac:dyDescent="0.35">
      <c r="A224" s="68">
        <v>1</v>
      </c>
      <c r="B224" s="396">
        <v>2</v>
      </c>
      <c r="C224" s="397"/>
      <c r="D224" s="396">
        <v>3</v>
      </c>
      <c r="E224" s="397"/>
      <c r="F224" s="410">
        <v>4</v>
      </c>
      <c r="G224" s="411"/>
    </row>
    <row r="225" spans="1:7" ht="36" x14ac:dyDescent="0.3">
      <c r="A225" s="13" t="s">
        <v>114</v>
      </c>
      <c r="B225" s="396" t="s">
        <v>115</v>
      </c>
      <c r="C225" s="397"/>
      <c r="D225" s="396" t="s">
        <v>115</v>
      </c>
      <c r="E225" s="397"/>
      <c r="F225" s="412">
        <f>'платные на 2024 год '!D81</f>
        <v>0</v>
      </c>
      <c r="G225" s="422"/>
    </row>
    <row r="226" spans="1:7" ht="18" x14ac:dyDescent="0.3">
      <c r="A226" s="13" t="s">
        <v>116</v>
      </c>
      <c r="B226" s="416"/>
      <c r="C226" s="417"/>
      <c r="D226" s="416"/>
      <c r="E226" s="417"/>
      <c r="F226" s="416"/>
      <c r="G226" s="417"/>
    </row>
    <row r="227" spans="1:7" ht="18" x14ac:dyDescent="0.3">
      <c r="A227" s="9"/>
    </row>
    <row r="228" spans="1:7" ht="18" x14ac:dyDescent="0.3">
      <c r="A228" s="9" t="s">
        <v>117</v>
      </c>
    </row>
    <row r="229" spans="1:7" ht="72.599999999999994" customHeight="1" x14ac:dyDescent="0.3">
      <c r="A229" s="11"/>
    </row>
    <row r="230" spans="1:7" ht="18" x14ac:dyDescent="0.3">
      <c r="A230" s="68" t="s">
        <v>84</v>
      </c>
      <c r="B230" s="395" t="s">
        <v>107</v>
      </c>
      <c r="C230" s="395"/>
      <c r="D230" s="395" t="s">
        <v>108</v>
      </c>
      <c r="E230" s="395"/>
      <c r="F230" s="395" t="s">
        <v>113</v>
      </c>
      <c r="G230" s="395"/>
    </row>
    <row r="231" spans="1:7" ht="49.05" customHeight="1" x14ac:dyDescent="0.35">
      <c r="A231" s="68">
        <v>1</v>
      </c>
      <c r="B231" s="396">
        <v>2</v>
      </c>
      <c r="C231" s="397"/>
      <c r="D231" s="396">
        <v>3</v>
      </c>
      <c r="E231" s="397"/>
      <c r="F231" s="410">
        <v>4</v>
      </c>
      <c r="G231" s="411"/>
    </row>
    <row r="232" spans="1:7" ht="15" customHeight="1" x14ac:dyDescent="0.3">
      <c r="A232" s="13" t="s">
        <v>153</v>
      </c>
      <c r="B232" s="396" t="s">
        <v>115</v>
      </c>
      <c r="C232" s="397"/>
      <c r="D232" s="396" t="s">
        <v>115</v>
      </c>
      <c r="E232" s="397"/>
      <c r="F232" s="412">
        <f>'платные на 2024 год '!D82</f>
        <v>0</v>
      </c>
      <c r="G232" s="413"/>
    </row>
    <row r="233" spans="1:7" ht="18" x14ac:dyDescent="0.3">
      <c r="A233" s="13" t="s">
        <v>116</v>
      </c>
      <c r="B233" s="416"/>
      <c r="C233" s="417"/>
      <c r="D233" s="416"/>
      <c r="E233" s="417"/>
      <c r="F233" s="423"/>
      <c r="G233" s="424"/>
    </row>
    <row r="234" spans="1:7" ht="45" customHeight="1" x14ac:dyDescent="0.3">
      <c r="A234" s="8"/>
    </row>
    <row r="235" spans="1:7" ht="17.399999999999999" x14ac:dyDescent="0.3">
      <c r="A235" s="409" t="s">
        <v>204</v>
      </c>
      <c r="B235" s="409"/>
      <c r="C235" s="409"/>
      <c r="D235" s="409"/>
      <c r="E235" s="409"/>
      <c r="F235" s="409"/>
      <c r="G235" s="409"/>
    </row>
    <row r="236" spans="1:7" ht="15.6" x14ac:dyDescent="0.3">
      <c r="A236" s="18"/>
    </row>
    <row r="237" spans="1:7" ht="18" x14ac:dyDescent="0.35">
      <c r="A237" s="9" t="s">
        <v>143</v>
      </c>
      <c r="B237" s="52" t="s">
        <v>205</v>
      </c>
      <c r="C237" s="51"/>
    </row>
    <row r="238" spans="1:7" ht="67.95" customHeight="1" x14ac:dyDescent="0.3">
      <c r="A238" s="11"/>
    </row>
    <row r="239" spans="1:7" ht="18" x14ac:dyDescent="0.3">
      <c r="A239" s="68" t="s">
        <v>84</v>
      </c>
      <c r="B239" s="395" t="s">
        <v>104</v>
      </c>
      <c r="C239" s="395"/>
      <c r="D239" s="395" t="s">
        <v>105</v>
      </c>
      <c r="E239" s="395"/>
      <c r="F239" s="395" t="s">
        <v>106</v>
      </c>
      <c r="G239" s="395"/>
    </row>
    <row r="240" spans="1:7" ht="18" x14ac:dyDescent="0.3">
      <c r="A240" s="68">
        <v>1</v>
      </c>
      <c r="B240" s="395">
        <v>2</v>
      </c>
      <c r="C240" s="395"/>
      <c r="D240" s="395">
        <v>3</v>
      </c>
      <c r="E240" s="395"/>
      <c r="F240" s="395">
        <v>4</v>
      </c>
      <c r="G240" s="395"/>
    </row>
    <row r="241" spans="1:7" ht="18" x14ac:dyDescent="0.3">
      <c r="A241" s="13"/>
      <c r="B241" s="425"/>
      <c r="C241" s="425"/>
      <c r="D241" s="425"/>
      <c r="E241" s="425"/>
      <c r="F241" s="426">
        <f>'платные на 2024 год '!D88</f>
        <v>0</v>
      </c>
      <c r="G241" s="426"/>
    </row>
    <row r="242" spans="1:7" ht="18" customHeight="1" x14ac:dyDescent="0.3">
      <c r="A242" s="13"/>
      <c r="B242" s="425"/>
      <c r="C242" s="425"/>
      <c r="D242" s="425"/>
      <c r="E242" s="425"/>
      <c r="F242" s="426"/>
      <c r="G242" s="426"/>
    </row>
    <row r="243" spans="1:7" ht="18" customHeight="1" x14ac:dyDescent="0.3">
      <c r="A243" s="8"/>
    </row>
    <row r="244" spans="1:7" ht="18" customHeight="1" x14ac:dyDescent="0.35">
      <c r="A244" s="9" t="s">
        <v>143</v>
      </c>
      <c r="B244" s="52" t="s">
        <v>206</v>
      </c>
      <c r="C244" s="51"/>
    </row>
    <row r="245" spans="1:7" ht="44.55" customHeight="1" x14ac:dyDescent="0.3">
      <c r="A245" s="11"/>
    </row>
    <row r="246" spans="1:7" ht="18" customHeight="1" x14ac:dyDescent="0.3">
      <c r="A246" s="68" t="s">
        <v>84</v>
      </c>
      <c r="B246" s="395" t="s">
        <v>104</v>
      </c>
      <c r="C246" s="395"/>
      <c r="D246" s="395" t="s">
        <v>105</v>
      </c>
      <c r="E246" s="395"/>
      <c r="F246" s="395" t="s">
        <v>106</v>
      </c>
      <c r="G246" s="395"/>
    </row>
    <row r="247" spans="1:7" ht="18" customHeight="1" x14ac:dyDescent="0.3">
      <c r="A247" s="68">
        <v>1</v>
      </c>
      <c r="B247" s="395">
        <v>2</v>
      </c>
      <c r="C247" s="395"/>
      <c r="D247" s="395">
        <v>3</v>
      </c>
      <c r="E247" s="395"/>
      <c r="F247" s="395">
        <v>4</v>
      </c>
      <c r="G247" s="395"/>
    </row>
    <row r="248" spans="1:7" ht="18" customHeight="1" x14ac:dyDescent="0.3">
      <c r="A248" s="13"/>
      <c r="B248" s="425"/>
      <c r="C248" s="425"/>
      <c r="D248" s="425"/>
      <c r="E248" s="425"/>
      <c r="F248" s="426">
        <f>'платные на 2024 год '!D89</f>
        <v>0</v>
      </c>
      <c r="G248" s="426"/>
    </row>
    <row r="249" spans="1:7" ht="18" customHeight="1" x14ac:dyDescent="0.3">
      <c r="A249" s="13"/>
      <c r="B249" s="425"/>
      <c r="C249" s="425"/>
      <c r="D249" s="425"/>
      <c r="E249" s="425"/>
      <c r="F249" s="426"/>
      <c r="G249" s="426"/>
    </row>
    <row r="250" spans="1:7" ht="18" customHeight="1" x14ac:dyDescent="0.3">
      <c r="A250" s="8"/>
    </row>
    <row r="251" spans="1:7" ht="18" customHeight="1" x14ac:dyDescent="0.35">
      <c r="A251" s="9" t="s">
        <v>143</v>
      </c>
      <c r="B251" s="52" t="s">
        <v>207</v>
      </c>
      <c r="C251" s="51"/>
    </row>
    <row r="252" spans="1:7" ht="37.200000000000003" customHeight="1" x14ac:dyDescent="0.3">
      <c r="A252" s="11"/>
    </row>
    <row r="253" spans="1:7" ht="18" customHeight="1" x14ac:dyDescent="0.3">
      <c r="A253" s="68" t="s">
        <v>84</v>
      </c>
      <c r="B253" s="395" t="s">
        <v>104</v>
      </c>
      <c r="C253" s="395"/>
      <c r="D253" s="395" t="s">
        <v>105</v>
      </c>
      <c r="E253" s="395"/>
      <c r="F253" s="395" t="s">
        <v>106</v>
      </c>
      <c r="G253" s="395"/>
    </row>
    <row r="254" spans="1:7" ht="18" customHeight="1" x14ac:dyDescent="0.3">
      <c r="A254" s="68">
        <v>1</v>
      </c>
      <c r="B254" s="395">
        <v>2</v>
      </c>
      <c r="C254" s="395"/>
      <c r="D254" s="395">
        <v>3</v>
      </c>
      <c r="E254" s="395"/>
      <c r="F254" s="395">
        <v>4</v>
      </c>
      <c r="G254" s="395"/>
    </row>
    <row r="255" spans="1:7" ht="18" customHeight="1" x14ac:dyDescent="0.3">
      <c r="A255" s="13"/>
      <c r="B255" s="425"/>
      <c r="C255" s="425"/>
      <c r="D255" s="425"/>
      <c r="E255" s="425"/>
      <c r="F255" s="426">
        <f>'платные на 2024 год '!D90</f>
        <v>0</v>
      </c>
      <c r="G255" s="426"/>
    </row>
    <row r="256" spans="1:7" ht="18" customHeight="1" x14ac:dyDescent="0.3">
      <c r="A256" s="13"/>
      <c r="B256" s="425"/>
      <c r="C256" s="425"/>
      <c r="D256" s="425"/>
      <c r="E256" s="425"/>
      <c r="F256" s="426"/>
      <c r="G256" s="426"/>
    </row>
    <row r="257" spans="1:7" ht="43.2" customHeight="1" x14ac:dyDescent="0.3">
      <c r="A257" s="15"/>
      <c r="B257" s="16"/>
      <c r="C257" s="16"/>
      <c r="D257" s="16"/>
      <c r="E257" s="16"/>
      <c r="F257" s="16"/>
      <c r="G257" s="16"/>
    </row>
    <row r="258" spans="1:7" ht="18" customHeight="1" x14ac:dyDescent="0.3">
      <c r="A258" s="409" t="s">
        <v>208</v>
      </c>
      <c r="B258" s="409"/>
      <c r="C258" s="409"/>
      <c r="D258" s="409"/>
      <c r="E258" s="409"/>
      <c r="F258" s="409"/>
      <c r="G258" s="409"/>
    </row>
    <row r="259" spans="1:7" ht="18" customHeight="1" x14ac:dyDescent="0.35">
      <c r="A259" s="9" t="s">
        <v>143</v>
      </c>
      <c r="B259" s="10">
        <v>853</v>
      </c>
    </row>
    <row r="260" spans="1:7" ht="54.6" customHeight="1" x14ac:dyDescent="0.3">
      <c r="A260" s="11"/>
    </row>
    <row r="261" spans="1:7" ht="18" customHeight="1" x14ac:dyDescent="0.3">
      <c r="A261" s="68" t="s">
        <v>84</v>
      </c>
      <c r="B261" s="395" t="s">
        <v>107</v>
      </c>
      <c r="C261" s="395"/>
      <c r="D261" s="395" t="s">
        <v>108</v>
      </c>
      <c r="E261" s="395"/>
      <c r="F261" s="395" t="s">
        <v>109</v>
      </c>
      <c r="G261" s="395"/>
    </row>
    <row r="262" spans="1:7" ht="18" customHeight="1" x14ac:dyDescent="0.3">
      <c r="A262" s="68">
        <v>1</v>
      </c>
      <c r="B262" s="395">
        <v>2</v>
      </c>
      <c r="C262" s="395"/>
      <c r="D262" s="395">
        <v>3</v>
      </c>
      <c r="E262" s="395"/>
      <c r="F262" s="395">
        <v>4</v>
      </c>
      <c r="G262" s="395"/>
    </row>
    <row r="263" spans="1:7" ht="18" customHeight="1" x14ac:dyDescent="0.3">
      <c r="A263" s="68"/>
      <c r="B263" s="396"/>
      <c r="C263" s="397"/>
      <c r="D263" s="396"/>
      <c r="E263" s="397"/>
      <c r="F263" s="396"/>
      <c r="G263" s="397"/>
    </row>
    <row r="264" spans="1:7" ht="18" customHeight="1" x14ac:dyDescent="0.3">
      <c r="A264" s="68" t="s">
        <v>240</v>
      </c>
      <c r="B264" s="396"/>
      <c r="C264" s="397"/>
      <c r="D264" s="396"/>
      <c r="E264" s="397"/>
      <c r="F264" s="399">
        <f>'платные на 2024 год '!D83</f>
        <v>0</v>
      </c>
      <c r="G264" s="397"/>
    </row>
    <row r="265" spans="1:7" ht="18" customHeight="1" x14ac:dyDescent="0.3">
      <c r="A265" s="68"/>
      <c r="B265" s="396"/>
      <c r="C265" s="397"/>
      <c r="D265" s="396"/>
      <c r="E265" s="397"/>
      <c r="F265" s="396"/>
      <c r="G265" s="397"/>
    </row>
    <row r="266" spans="1:7" ht="18" customHeight="1" x14ac:dyDescent="0.3">
      <c r="A266" s="68" t="s">
        <v>241</v>
      </c>
      <c r="B266" s="396"/>
      <c r="C266" s="397"/>
      <c r="D266" s="396"/>
      <c r="E266" s="397"/>
      <c r="F266" s="399">
        <f>'платные на 2024 год '!D84</f>
        <v>0</v>
      </c>
      <c r="G266" s="397"/>
    </row>
    <row r="267" spans="1:7" ht="18" customHeight="1" x14ac:dyDescent="0.3">
      <c r="A267" s="68"/>
      <c r="B267" s="396"/>
      <c r="C267" s="397"/>
      <c r="D267" s="396"/>
      <c r="E267" s="397"/>
      <c r="F267" s="396"/>
      <c r="G267" s="397"/>
    </row>
    <row r="268" spans="1:7" ht="18" customHeight="1" x14ac:dyDescent="0.3">
      <c r="A268" s="68" t="s">
        <v>242</v>
      </c>
      <c r="B268" s="396"/>
      <c r="C268" s="397"/>
      <c r="D268" s="396"/>
      <c r="E268" s="397"/>
      <c r="F268" s="399">
        <f>'платные на 2024 год '!D85</f>
        <v>0</v>
      </c>
      <c r="G268" s="397"/>
    </row>
    <row r="269" spans="1:7" ht="18" customHeight="1" x14ac:dyDescent="0.3">
      <c r="A269" s="68"/>
      <c r="B269" s="396"/>
      <c r="C269" s="397"/>
      <c r="D269" s="396"/>
      <c r="E269" s="397"/>
      <c r="F269" s="396"/>
      <c r="G269" s="397"/>
    </row>
    <row r="270" spans="1:7" ht="18" customHeight="1" x14ac:dyDescent="0.3">
      <c r="A270" s="68" t="s">
        <v>243</v>
      </c>
      <c r="B270" s="396"/>
      <c r="C270" s="397"/>
      <c r="D270" s="396"/>
      <c r="E270" s="397"/>
      <c r="F270" s="399">
        <f>'платные на 2024 год '!D92</f>
        <v>0</v>
      </c>
      <c r="G270" s="397"/>
    </row>
    <row r="271" spans="1:7" ht="18" customHeight="1" x14ac:dyDescent="0.3">
      <c r="A271" s="68"/>
      <c r="B271" s="396"/>
      <c r="C271" s="397"/>
      <c r="D271" s="396"/>
      <c r="E271" s="397"/>
      <c r="F271" s="396"/>
      <c r="G271" s="397"/>
    </row>
    <row r="272" spans="1:7" ht="18" customHeight="1" x14ac:dyDescent="0.3">
      <c r="A272" s="68" t="s">
        <v>244</v>
      </c>
      <c r="B272" s="396"/>
      <c r="C272" s="397"/>
      <c r="D272" s="396"/>
      <c r="E272" s="397"/>
      <c r="F272" s="399">
        <f>'платные на 2024 год '!D97</f>
        <v>0</v>
      </c>
      <c r="G272" s="397"/>
    </row>
    <row r="273" spans="1:7" ht="18" customHeight="1" x14ac:dyDescent="0.3">
      <c r="A273" s="13"/>
      <c r="B273" s="425"/>
      <c r="C273" s="425"/>
      <c r="D273" s="425"/>
      <c r="E273" s="425"/>
      <c r="F273" s="426"/>
      <c r="G273" s="426"/>
    </row>
    <row r="274" spans="1:7" ht="28.95" customHeight="1" x14ac:dyDescent="0.3">
      <c r="A274" s="15"/>
      <c r="B274" s="16"/>
      <c r="C274" s="16"/>
      <c r="D274" s="16"/>
      <c r="E274" s="16"/>
      <c r="F274" s="16"/>
      <c r="G274" s="16"/>
    </row>
    <row r="275" spans="1:7" ht="41.4" customHeight="1" x14ac:dyDescent="0.3">
      <c r="A275" s="409" t="s">
        <v>209</v>
      </c>
      <c r="B275" s="409"/>
      <c r="C275" s="409"/>
      <c r="D275" s="409"/>
      <c r="E275" s="409"/>
      <c r="F275" s="409"/>
      <c r="G275" s="409"/>
    </row>
    <row r="276" spans="1:7" ht="17.399999999999999" x14ac:dyDescent="0.3">
      <c r="A276" s="427" t="s">
        <v>210</v>
      </c>
      <c r="B276" s="427"/>
      <c r="C276" s="427"/>
      <c r="D276" s="427"/>
      <c r="E276" s="427"/>
      <c r="F276" s="427"/>
      <c r="G276" s="427"/>
    </row>
    <row r="277" spans="1:7" ht="17.399999999999999" x14ac:dyDescent="0.3">
      <c r="A277" s="71"/>
      <c r="B277" s="71"/>
      <c r="C277" s="71"/>
      <c r="D277" s="71"/>
      <c r="E277" s="71"/>
      <c r="F277" s="71"/>
      <c r="G277" s="71"/>
    </row>
    <row r="278" spans="1:7" ht="18" x14ac:dyDescent="0.3">
      <c r="A278" s="9" t="s">
        <v>143</v>
      </c>
      <c r="B278" s="19">
        <v>244</v>
      </c>
      <c r="C278" s="71"/>
      <c r="D278" s="71"/>
      <c r="E278" s="71"/>
      <c r="F278" s="71"/>
      <c r="G278" s="71"/>
    </row>
    <row r="279" spans="1:7" ht="51.6" customHeight="1" x14ac:dyDescent="0.3">
      <c r="A279" s="22"/>
      <c r="B279" s="22"/>
      <c r="C279" s="22"/>
      <c r="D279" s="22"/>
      <c r="E279" s="22"/>
      <c r="F279" s="22"/>
      <c r="G279" s="22"/>
    </row>
    <row r="280" spans="1:7" ht="28.95" customHeight="1" x14ac:dyDescent="0.3">
      <c r="A280" s="68" t="s">
        <v>84</v>
      </c>
      <c r="B280" s="395" t="s">
        <v>158</v>
      </c>
      <c r="C280" s="395"/>
      <c r="D280" s="395" t="s">
        <v>120</v>
      </c>
      <c r="E280" s="395"/>
      <c r="F280" s="395" t="s">
        <v>159</v>
      </c>
      <c r="G280" s="395"/>
    </row>
    <row r="281" spans="1:7" ht="28.95" customHeight="1" x14ac:dyDescent="0.3">
      <c r="A281" s="68">
        <v>1</v>
      </c>
      <c r="B281" s="396">
        <v>2</v>
      </c>
      <c r="C281" s="397"/>
      <c r="D281" s="396">
        <v>3</v>
      </c>
      <c r="E281" s="397"/>
      <c r="F281" s="416">
        <v>4</v>
      </c>
      <c r="G281" s="417"/>
    </row>
    <row r="282" spans="1:7" ht="28.95" customHeight="1" x14ac:dyDescent="0.3">
      <c r="A282" s="13" t="s">
        <v>157</v>
      </c>
      <c r="B282" s="416"/>
      <c r="C282" s="417"/>
      <c r="D282" s="416"/>
      <c r="E282" s="417"/>
      <c r="F282" s="423">
        <f>'платные на 2024 год '!D36</f>
        <v>0</v>
      </c>
      <c r="G282" s="424"/>
    </row>
    <row r="283" spans="1:7" ht="18" x14ac:dyDescent="0.3">
      <c r="A283" s="13" t="s">
        <v>118</v>
      </c>
      <c r="B283" s="416"/>
      <c r="C283" s="417"/>
      <c r="D283" s="416"/>
      <c r="E283" s="417"/>
      <c r="F283" s="423"/>
      <c r="G283" s="424"/>
    </row>
    <row r="284" spans="1:7" ht="24.6" customHeight="1" x14ac:dyDescent="0.3">
      <c r="A284" s="69"/>
      <c r="B284" s="69"/>
      <c r="C284" s="69"/>
      <c r="D284" s="69"/>
      <c r="E284" s="69"/>
      <c r="F284" s="69"/>
      <c r="G284" s="69"/>
    </row>
    <row r="285" spans="1:7" ht="17.399999999999999" x14ac:dyDescent="0.3">
      <c r="A285" s="408" t="s">
        <v>211</v>
      </c>
      <c r="B285" s="408"/>
      <c r="C285" s="408"/>
      <c r="D285" s="408"/>
      <c r="E285" s="408"/>
      <c r="F285" s="408"/>
      <c r="G285" s="408"/>
    </row>
    <row r="286" spans="1:7" ht="18" x14ac:dyDescent="0.3">
      <c r="A286" s="9"/>
    </row>
    <row r="287" spans="1:7" ht="18" x14ac:dyDescent="0.35">
      <c r="A287" s="9" t="s">
        <v>143</v>
      </c>
      <c r="B287" s="10">
        <v>244</v>
      </c>
    </row>
    <row r="288" spans="1:7" ht="72.599999999999994" customHeight="1" x14ac:dyDescent="0.3">
      <c r="A288" s="8"/>
    </row>
    <row r="289" spans="1:7" ht="18" x14ac:dyDescent="0.3">
      <c r="A289" s="68" t="s">
        <v>84</v>
      </c>
      <c r="B289" s="395" t="s">
        <v>119</v>
      </c>
      <c r="C289" s="395"/>
      <c r="D289" s="395" t="s">
        <v>120</v>
      </c>
      <c r="E289" s="395"/>
      <c r="F289" s="395" t="s">
        <v>183</v>
      </c>
      <c r="G289" s="395"/>
    </row>
    <row r="290" spans="1:7" ht="18" x14ac:dyDescent="0.3">
      <c r="A290" s="68">
        <v>1</v>
      </c>
      <c r="B290" s="396">
        <v>2</v>
      </c>
      <c r="C290" s="397"/>
      <c r="D290" s="396">
        <v>3</v>
      </c>
      <c r="E290" s="397"/>
      <c r="F290" s="416">
        <v>4</v>
      </c>
      <c r="G290" s="417"/>
    </row>
    <row r="291" spans="1:7" ht="18" x14ac:dyDescent="0.3">
      <c r="A291" s="13" t="s">
        <v>121</v>
      </c>
      <c r="B291" s="416"/>
      <c r="C291" s="417"/>
      <c r="D291" s="416"/>
      <c r="E291" s="417"/>
      <c r="F291" s="423">
        <f>'платные на 2024 год '!D39</f>
        <v>0</v>
      </c>
      <c r="G291" s="424"/>
    </row>
    <row r="292" spans="1:7" ht="18" x14ac:dyDescent="0.3">
      <c r="A292" s="13" t="s">
        <v>122</v>
      </c>
      <c r="B292" s="416"/>
      <c r="C292" s="417"/>
      <c r="D292" s="416"/>
      <c r="E292" s="417"/>
      <c r="F292" s="423"/>
      <c r="G292" s="424"/>
    </row>
    <row r="293" spans="1:7" ht="18" x14ac:dyDescent="0.3">
      <c r="A293" s="13" t="s">
        <v>118</v>
      </c>
      <c r="B293" s="416"/>
      <c r="C293" s="417"/>
      <c r="D293" s="416"/>
      <c r="E293" s="417"/>
      <c r="F293" s="423"/>
      <c r="G293" s="424"/>
    </row>
    <row r="294" spans="1:7" ht="15" x14ac:dyDescent="0.3">
      <c r="A294" s="23"/>
    </row>
    <row r="295" spans="1:7" ht="17.399999999999999" x14ac:dyDescent="0.3">
      <c r="A295" s="408" t="s">
        <v>212</v>
      </c>
      <c r="B295" s="408"/>
      <c r="C295" s="408"/>
      <c r="D295" s="408"/>
      <c r="E295" s="408"/>
      <c r="F295" s="408"/>
      <c r="G295" s="408"/>
    </row>
    <row r="296" spans="1:7" ht="18" x14ac:dyDescent="0.3">
      <c r="A296" s="9"/>
    </row>
    <row r="297" spans="1:7" ht="18" x14ac:dyDescent="0.35">
      <c r="A297" s="9" t="s">
        <v>143</v>
      </c>
      <c r="B297" s="10">
        <v>244</v>
      </c>
    </row>
    <row r="298" spans="1:7" ht="54.6" customHeight="1" x14ac:dyDescent="0.3">
      <c r="A298" s="8"/>
    </row>
    <row r="299" spans="1:7" ht="18" x14ac:dyDescent="0.3">
      <c r="A299" s="68" t="s">
        <v>84</v>
      </c>
      <c r="B299" s="395" t="s">
        <v>123</v>
      </c>
      <c r="C299" s="395"/>
      <c r="D299" s="395" t="s">
        <v>91</v>
      </c>
      <c r="E299" s="395"/>
      <c r="F299" s="395" t="s">
        <v>183</v>
      </c>
      <c r="G299" s="395"/>
    </row>
    <row r="300" spans="1:7" ht="18" x14ac:dyDescent="0.3">
      <c r="A300" s="68">
        <v>1</v>
      </c>
      <c r="B300" s="396">
        <v>2</v>
      </c>
      <c r="C300" s="397"/>
      <c r="D300" s="396">
        <v>3</v>
      </c>
      <c r="E300" s="397"/>
      <c r="F300" s="396">
        <v>4</v>
      </c>
      <c r="G300" s="397"/>
    </row>
    <row r="301" spans="1:7" ht="18" x14ac:dyDescent="0.3">
      <c r="A301" s="13"/>
      <c r="B301" s="396"/>
      <c r="C301" s="397"/>
      <c r="D301" s="396"/>
      <c r="E301" s="397"/>
      <c r="F301" s="399">
        <f>'платные на 2024 год '!D42</f>
        <v>0</v>
      </c>
      <c r="G301" s="400"/>
    </row>
    <row r="302" spans="1:7" ht="18" x14ac:dyDescent="0.3">
      <c r="A302" s="13" t="s">
        <v>118</v>
      </c>
      <c r="B302" s="396"/>
      <c r="C302" s="397"/>
      <c r="D302" s="396"/>
      <c r="E302" s="397"/>
      <c r="F302" s="399"/>
      <c r="G302" s="400"/>
    </row>
    <row r="303" spans="1:7" ht="17.399999999999999" x14ac:dyDescent="0.3">
      <c r="A303" s="8"/>
    </row>
    <row r="304" spans="1:7" ht="17.399999999999999" x14ac:dyDescent="0.3">
      <c r="A304" s="408" t="s">
        <v>213</v>
      </c>
      <c r="B304" s="408"/>
      <c r="C304" s="408"/>
      <c r="D304" s="408"/>
      <c r="E304" s="408"/>
      <c r="F304" s="408"/>
      <c r="G304" s="408"/>
    </row>
    <row r="305" spans="1:7" ht="18" x14ac:dyDescent="0.3">
      <c r="A305" s="9"/>
    </row>
    <row r="306" spans="1:7" ht="18" x14ac:dyDescent="0.35">
      <c r="A306" s="9" t="s">
        <v>143</v>
      </c>
      <c r="B306" s="10" t="s">
        <v>303</v>
      </c>
    </row>
    <row r="307" spans="1:7" ht="54.6" customHeight="1" x14ac:dyDescent="0.3">
      <c r="A307" s="8"/>
    </row>
    <row r="308" spans="1:7" ht="18" x14ac:dyDescent="0.3">
      <c r="A308" s="68" t="s">
        <v>84</v>
      </c>
      <c r="B308" s="395" t="s">
        <v>124</v>
      </c>
      <c r="C308" s="395"/>
      <c r="D308" s="395" t="s">
        <v>125</v>
      </c>
      <c r="E308" s="395"/>
      <c r="F308" s="395" t="s">
        <v>92</v>
      </c>
      <c r="G308" s="395"/>
    </row>
    <row r="309" spans="1:7" ht="18" x14ac:dyDescent="0.3">
      <c r="A309" s="68">
        <v>1</v>
      </c>
      <c r="B309" s="396">
        <v>2</v>
      </c>
      <c r="C309" s="397"/>
      <c r="D309" s="396">
        <v>3</v>
      </c>
      <c r="E309" s="397"/>
      <c r="F309" s="396">
        <v>4</v>
      </c>
      <c r="G309" s="397"/>
    </row>
    <row r="310" spans="1:7" ht="54" x14ac:dyDescent="0.3">
      <c r="A310" s="13" t="s">
        <v>18</v>
      </c>
      <c r="B310" s="396"/>
      <c r="C310" s="397"/>
      <c r="D310" s="396"/>
      <c r="E310" s="397"/>
      <c r="F310" s="399">
        <f>'платные на 2024 год '!D45</f>
        <v>0</v>
      </c>
      <c r="G310" s="400"/>
    </row>
    <row r="311" spans="1:7" ht="36" x14ac:dyDescent="0.3">
      <c r="A311" s="13" t="s">
        <v>19</v>
      </c>
      <c r="B311" s="396"/>
      <c r="C311" s="397"/>
      <c r="D311" s="396"/>
      <c r="E311" s="397"/>
      <c r="F311" s="399">
        <f>'платные на 2024 год '!D46</f>
        <v>0</v>
      </c>
      <c r="G311" s="400"/>
    </row>
    <row r="312" spans="1:7" ht="72" x14ac:dyDescent="0.3">
      <c r="A312" s="13" t="s">
        <v>20</v>
      </c>
      <c r="B312" s="396"/>
      <c r="C312" s="397"/>
      <c r="D312" s="396"/>
      <c r="E312" s="397"/>
      <c r="F312" s="399">
        <f>'платные на 2024 год '!D47</f>
        <v>2000</v>
      </c>
      <c r="G312" s="400"/>
    </row>
    <row r="313" spans="1:7" ht="72" x14ac:dyDescent="0.3">
      <c r="A313" s="13" t="s">
        <v>21</v>
      </c>
      <c r="B313" s="396"/>
      <c r="C313" s="397"/>
      <c r="D313" s="396"/>
      <c r="E313" s="397"/>
      <c r="F313" s="399">
        <f>'платные на 2024 год '!D48</f>
        <v>0</v>
      </c>
      <c r="G313" s="400"/>
    </row>
    <row r="314" spans="1:7" ht="54" x14ac:dyDescent="0.3">
      <c r="A314" s="24" t="s">
        <v>22</v>
      </c>
      <c r="B314" s="396"/>
      <c r="C314" s="397"/>
      <c r="D314" s="396"/>
      <c r="E314" s="397"/>
      <c r="F314" s="399">
        <f>'платные на 2024 год '!D49</f>
        <v>0</v>
      </c>
      <c r="G314" s="400"/>
    </row>
    <row r="315" spans="1:7" ht="18" x14ac:dyDescent="0.3">
      <c r="A315" s="25"/>
      <c r="B315" s="26"/>
      <c r="C315" s="26"/>
      <c r="D315" s="26"/>
      <c r="E315" s="26"/>
      <c r="F315" s="26"/>
      <c r="G315" s="26"/>
    </row>
    <row r="316" spans="1:7" ht="17.399999999999999" x14ac:dyDescent="0.3">
      <c r="A316" s="428" t="s">
        <v>214</v>
      </c>
      <c r="B316" s="428"/>
      <c r="C316" s="428"/>
      <c r="D316" s="428"/>
      <c r="E316" s="428"/>
      <c r="F316" s="428"/>
      <c r="G316" s="428"/>
    </row>
    <row r="317" spans="1:7" ht="17.399999999999999" x14ac:dyDescent="0.3">
      <c r="A317" s="73"/>
      <c r="B317" s="73"/>
      <c r="C317" s="73"/>
      <c r="D317" s="73"/>
      <c r="E317" s="73"/>
      <c r="F317" s="73"/>
      <c r="G317" s="73"/>
    </row>
    <row r="318" spans="1:7" ht="18" x14ac:dyDescent="0.35">
      <c r="A318" s="9" t="s">
        <v>143</v>
      </c>
      <c r="B318" s="10">
        <v>244</v>
      </c>
    </row>
    <row r="319" spans="1:7" ht="49.05" customHeight="1" x14ac:dyDescent="0.3">
      <c r="A319" s="8"/>
    </row>
    <row r="320" spans="1:7" ht="18" x14ac:dyDescent="0.3">
      <c r="A320" s="68" t="s">
        <v>84</v>
      </c>
      <c r="B320" s="395" t="s">
        <v>126</v>
      </c>
      <c r="C320" s="395"/>
      <c r="D320" s="395" t="s">
        <v>146</v>
      </c>
      <c r="E320" s="395"/>
      <c r="F320" s="395" t="s">
        <v>127</v>
      </c>
      <c r="G320" s="395"/>
    </row>
    <row r="321" spans="1:7" ht="18" x14ac:dyDescent="0.3">
      <c r="A321" s="68">
        <v>1</v>
      </c>
      <c r="B321" s="396">
        <v>2</v>
      </c>
      <c r="C321" s="397"/>
      <c r="D321" s="396">
        <v>3</v>
      </c>
      <c r="E321" s="397"/>
      <c r="F321" s="396">
        <v>4</v>
      </c>
      <c r="G321" s="397"/>
    </row>
    <row r="322" spans="1:7" ht="36" x14ac:dyDescent="0.3">
      <c r="A322" s="13" t="s">
        <v>128</v>
      </c>
      <c r="B322" s="396"/>
      <c r="C322" s="397"/>
      <c r="D322" s="396"/>
      <c r="E322" s="397"/>
      <c r="F322" s="399">
        <f>'платные на 2024 год '!D51</f>
        <v>0</v>
      </c>
      <c r="G322" s="400"/>
    </row>
    <row r="323" spans="1:7" ht="18" x14ac:dyDescent="0.3">
      <c r="A323" s="13" t="s">
        <v>116</v>
      </c>
      <c r="B323" s="396"/>
      <c r="C323" s="397"/>
      <c r="D323" s="396"/>
      <c r="E323" s="397"/>
      <c r="F323" s="399"/>
      <c r="G323" s="400"/>
    </row>
    <row r="324" spans="1:7" ht="39" customHeight="1" x14ac:dyDescent="0.3">
      <c r="A324" s="27"/>
      <c r="B324" s="26"/>
      <c r="C324" s="26"/>
      <c r="D324" s="26"/>
      <c r="E324" s="26"/>
      <c r="F324" s="26"/>
      <c r="G324" s="26"/>
    </row>
    <row r="325" spans="1:7" ht="17.399999999999999" x14ac:dyDescent="0.3">
      <c r="A325" s="427" t="s">
        <v>215</v>
      </c>
      <c r="B325" s="427"/>
      <c r="C325" s="427"/>
      <c r="D325" s="427"/>
      <c r="E325" s="427"/>
      <c r="F325" s="427"/>
      <c r="G325" s="427"/>
    </row>
    <row r="326" spans="1:7" ht="18" x14ac:dyDescent="0.3">
      <c r="A326" s="9"/>
    </row>
    <row r="327" spans="1:7" ht="18" x14ac:dyDescent="0.35">
      <c r="A327" s="9" t="s">
        <v>143</v>
      </c>
      <c r="B327" s="10">
        <v>243</v>
      </c>
    </row>
    <row r="328" spans="1:7" ht="39.6" customHeight="1" x14ac:dyDescent="0.3">
      <c r="A328" s="8"/>
    </row>
    <row r="329" spans="1:7" ht="18" x14ac:dyDescent="0.3">
      <c r="A329" s="395" t="s">
        <v>84</v>
      </c>
      <c r="B329" s="395"/>
      <c r="C329" s="395"/>
      <c r="D329" s="395" t="s">
        <v>129</v>
      </c>
      <c r="E329" s="395"/>
      <c r="F329" s="395" t="s">
        <v>130</v>
      </c>
      <c r="G329" s="395"/>
    </row>
    <row r="330" spans="1:7" ht="43.2" customHeight="1" x14ac:dyDescent="0.35">
      <c r="A330" s="395">
        <v>1</v>
      </c>
      <c r="B330" s="395"/>
      <c r="C330" s="395"/>
      <c r="D330" s="410">
        <v>2</v>
      </c>
      <c r="E330" s="411"/>
      <c r="F330" s="410">
        <v>3</v>
      </c>
      <c r="G330" s="411"/>
    </row>
    <row r="331" spans="1:7" ht="18" x14ac:dyDescent="0.3">
      <c r="A331" s="429" t="s">
        <v>161</v>
      </c>
      <c r="B331" s="429"/>
      <c r="C331" s="429"/>
      <c r="D331" s="430"/>
      <c r="E331" s="431"/>
      <c r="F331" s="412">
        <f>'платные на 2024 год '!D53</f>
        <v>0</v>
      </c>
      <c r="G331" s="413"/>
    </row>
    <row r="332" spans="1:7" ht="18" x14ac:dyDescent="0.3">
      <c r="A332" s="404" t="s">
        <v>118</v>
      </c>
      <c r="B332" s="405"/>
      <c r="C332" s="406"/>
      <c r="D332" s="430"/>
      <c r="E332" s="431"/>
      <c r="F332" s="414"/>
      <c r="G332" s="415"/>
    </row>
    <row r="333" spans="1:7" ht="18" x14ac:dyDescent="0.3">
      <c r="A333" s="28"/>
      <c r="B333" s="28"/>
      <c r="C333" s="28"/>
      <c r="D333" s="17"/>
      <c r="E333" s="17"/>
      <c r="F333" s="17"/>
      <c r="G333" s="17"/>
    </row>
    <row r="334" spans="1:7" ht="18" x14ac:dyDescent="0.35">
      <c r="A334" s="9" t="s">
        <v>143</v>
      </c>
      <c r="B334" s="10">
        <v>244</v>
      </c>
    </row>
    <row r="335" spans="1:7" ht="43.8" customHeight="1" x14ac:dyDescent="0.3">
      <c r="A335" s="8"/>
    </row>
    <row r="336" spans="1:7" ht="18" x14ac:dyDescent="0.3">
      <c r="A336" s="395" t="s">
        <v>84</v>
      </c>
      <c r="B336" s="395"/>
      <c r="C336" s="395"/>
      <c r="D336" s="395" t="s">
        <v>129</v>
      </c>
      <c r="E336" s="395"/>
      <c r="F336" s="395" t="s">
        <v>130</v>
      </c>
      <c r="G336" s="395"/>
    </row>
    <row r="337" spans="1:7" ht="34.200000000000003" customHeight="1" x14ac:dyDescent="0.35">
      <c r="A337" s="395">
        <v>1</v>
      </c>
      <c r="B337" s="395"/>
      <c r="C337" s="395"/>
      <c r="D337" s="410">
        <v>2</v>
      </c>
      <c r="E337" s="411"/>
      <c r="F337" s="410">
        <v>3</v>
      </c>
      <c r="G337" s="411"/>
    </row>
    <row r="338" spans="1:7" ht="34.200000000000003" customHeight="1" x14ac:dyDescent="0.3">
      <c r="A338" s="429" t="s">
        <v>131</v>
      </c>
      <c r="B338" s="429"/>
      <c r="C338" s="429"/>
      <c r="D338" s="430"/>
      <c r="E338" s="431"/>
      <c r="F338" s="412">
        <f>'платные на 2024 год '!D54</f>
        <v>10000</v>
      </c>
      <c r="G338" s="413"/>
    </row>
    <row r="339" spans="1:7" ht="34.200000000000003" customHeight="1" x14ac:dyDescent="0.3">
      <c r="A339" s="429" t="s">
        <v>132</v>
      </c>
      <c r="B339" s="429"/>
      <c r="C339" s="429"/>
      <c r="D339" s="430"/>
      <c r="E339" s="431"/>
      <c r="F339" s="414"/>
      <c r="G339" s="415"/>
    </row>
    <row r="340" spans="1:7" ht="34.200000000000003" customHeight="1" x14ac:dyDescent="0.3">
      <c r="A340" s="429" t="s">
        <v>133</v>
      </c>
      <c r="B340" s="429"/>
      <c r="C340" s="429"/>
      <c r="D340" s="430"/>
      <c r="E340" s="431"/>
      <c r="F340" s="414"/>
      <c r="G340" s="415"/>
    </row>
    <row r="341" spans="1:7" ht="18" x14ac:dyDescent="0.3">
      <c r="A341" s="429" t="s">
        <v>134</v>
      </c>
      <c r="B341" s="429"/>
      <c r="C341" s="429"/>
      <c r="D341" s="430"/>
      <c r="E341" s="431"/>
      <c r="F341" s="414"/>
      <c r="G341" s="415"/>
    </row>
    <row r="342" spans="1:7" ht="18" x14ac:dyDescent="0.3">
      <c r="A342" s="404" t="s">
        <v>118</v>
      </c>
      <c r="B342" s="405"/>
      <c r="C342" s="406"/>
      <c r="D342" s="430"/>
      <c r="E342" s="431"/>
      <c r="F342" s="414"/>
      <c r="G342" s="415"/>
    </row>
    <row r="343" spans="1:7" ht="18" x14ac:dyDescent="0.3">
      <c r="A343" s="29"/>
    </row>
    <row r="344" spans="1:7" ht="17.399999999999999" x14ac:dyDescent="0.3">
      <c r="A344" s="408" t="s">
        <v>216</v>
      </c>
      <c r="B344" s="408"/>
      <c r="C344" s="408"/>
      <c r="D344" s="408"/>
      <c r="E344" s="408"/>
      <c r="F344" s="408"/>
      <c r="G344" s="408"/>
    </row>
    <row r="345" spans="1:7" ht="18" x14ac:dyDescent="0.3">
      <c r="A345" s="9"/>
    </row>
    <row r="346" spans="1:7" ht="18" x14ac:dyDescent="0.35">
      <c r="A346" s="9" t="s">
        <v>143</v>
      </c>
      <c r="B346" s="10">
        <v>243</v>
      </c>
    </row>
    <row r="347" spans="1:7" ht="28.95" customHeight="1" x14ac:dyDescent="0.3">
      <c r="A347" s="8"/>
    </row>
    <row r="348" spans="1:7" ht="18" x14ac:dyDescent="0.3">
      <c r="A348" s="395" t="s">
        <v>84</v>
      </c>
      <c r="B348" s="395"/>
      <c r="C348" s="395"/>
      <c r="D348" s="395" t="s">
        <v>135</v>
      </c>
      <c r="E348" s="395"/>
      <c r="F348" s="395" t="s">
        <v>136</v>
      </c>
      <c r="G348" s="395"/>
    </row>
    <row r="349" spans="1:7" ht="38.4" customHeight="1" x14ac:dyDescent="0.35">
      <c r="A349" s="396">
        <v>1</v>
      </c>
      <c r="B349" s="403"/>
      <c r="C349" s="397"/>
      <c r="D349" s="410">
        <v>2</v>
      </c>
      <c r="E349" s="411"/>
      <c r="F349" s="410">
        <v>3</v>
      </c>
      <c r="G349" s="411"/>
    </row>
    <row r="350" spans="1:7" ht="18" x14ac:dyDescent="0.3">
      <c r="A350" s="404" t="s">
        <v>160</v>
      </c>
      <c r="B350" s="405"/>
      <c r="C350" s="406"/>
      <c r="D350" s="430"/>
      <c r="E350" s="431"/>
      <c r="F350" s="412">
        <f>'платные на 2024 год '!D59</f>
        <v>9000</v>
      </c>
      <c r="G350" s="413"/>
    </row>
    <row r="351" spans="1:7" ht="18" x14ac:dyDescent="0.3">
      <c r="A351" s="404" t="s">
        <v>118</v>
      </c>
      <c r="B351" s="405"/>
      <c r="C351" s="406"/>
      <c r="D351" s="430"/>
      <c r="E351" s="431"/>
      <c r="F351" s="414"/>
      <c r="G351" s="415"/>
    </row>
    <row r="352" spans="1:7" ht="18" x14ac:dyDescent="0.3">
      <c r="A352" s="28"/>
      <c r="B352" s="28"/>
      <c r="C352" s="28"/>
      <c r="D352" s="17"/>
      <c r="E352" s="17"/>
      <c r="F352" s="17"/>
      <c r="G352" s="17"/>
    </row>
    <row r="353" spans="1:7" ht="18" x14ac:dyDescent="0.35">
      <c r="A353" s="9" t="s">
        <v>143</v>
      </c>
      <c r="B353" s="10">
        <v>244</v>
      </c>
    </row>
    <row r="354" spans="1:7" ht="30" customHeight="1" x14ac:dyDescent="0.3">
      <c r="A354" s="8"/>
    </row>
    <row r="355" spans="1:7" ht="18" x14ac:dyDescent="0.3">
      <c r="A355" s="395" t="s">
        <v>84</v>
      </c>
      <c r="B355" s="395"/>
      <c r="C355" s="395"/>
      <c r="D355" s="395" t="s">
        <v>135</v>
      </c>
      <c r="E355" s="395"/>
      <c r="F355" s="395" t="s">
        <v>136</v>
      </c>
      <c r="G355" s="395"/>
    </row>
    <row r="356" spans="1:7" ht="18" x14ac:dyDescent="0.35">
      <c r="A356" s="396">
        <v>1</v>
      </c>
      <c r="B356" s="403"/>
      <c r="C356" s="397"/>
      <c r="D356" s="410">
        <v>2</v>
      </c>
      <c r="E356" s="411"/>
      <c r="F356" s="410">
        <v>3</v>
      </c>
      <c r="G356" s="411"/>
    </row>
    <row r="357" spans="1:7" ht="18" x14ac:dyDescent="0.3">
      <c r="A357" s="404" t="s">
        <v>137</v>
      </c>
      <c r="B357" s="405"/>
      <c r="C357" s="406"/>
      <c r="D357" s="430"/>
      <c r="E357" s="431"/>
      <c r="F357" s="412">
        <f>'платные на 2024 год '!D60</f>
        <v>12000</v>
      </c>
      <c r="G357" s="413"/>
    </row>
    <row r="358" spans="1:7" ht="18" x14ac:dyDescent="0.3">
      <c r="A358" s="404" t="s">
        <v>138</v>
      </c>
      <c r="B358" s="405"/>
      <c r="C358" s="406"/>
      <c r="D358" s="430"/>
      <c r="E358" s="431"/>
      <c r="F358" s="412"/>
      <c r="G358" s="413"/>
    </row>
    <row r="359" spans="1:7" ht="18" x14ac:dyDescent="0.3">
      <c r="A359" s="404" t="s">
        <v>139</v>
      </c>
      <c r="B359" s="405"/>
      <c r="C359" s="406"/>
      <c r="D359" s="430"/>
      <c r="E359" s="431"/>
      <c r="F359" s="414"/>
      <c r="G359" s="415"/>
    </row>
    <row r="360" spans="1:7" ht="18" x14ac:dyDescent="0.3">
      <c r="A360" s="404" t="s">
        <v>118</v>
      </c>
      <c r="B360" s="405"/>
      <c r="C360" s="406"/>
      <c r="D360" s="430"/>
      <c r="E360" s="431"/>
      <c r="F360" s="414"/>
      <c r="G360" s="415"/>
    </row>
    <row r="361" spans="1:7" ht="17.399999999999999" x14ac:dyDescent="0.3">
      <c r="A361" s="8"/>
    </row>
    <row r="362" spans="1:7" ht="17.399999999999999" x14ac:dyDescent="0.3">
      <c r="A362" s="408" t="s">
        <v>217</v>
      </c>
      <c r="B362" s="408"/>
      <c r="C362" s="408"/>
      <c r="D362" s="408"/>
      <c r="E362" s="408"/>
      <c r="F362" s="408"/>
      <c r="G362" s="408"/>
    </row>
    <row r="363" spans="1:7" ht="18" x14ac:dyDescent="0.3">
      <c r="A363" s="9"/>
    </row>
    <row r="364" spans="1:7" ht="18" x14ac:dyDescent="0.35">
      <c r="A364" s="9" t="s">
        <v>143</v>
      </c>
      <c r="B364" s="10">
        <v>244</v>
      </c>
    </row>
    <row r="365" spans="1:7" ht="36" customHeight="1" x14ac:dyDescent="0.3">
      <c r="A365" s="8"/>
    </row>
    <row r="366" spans="1:7" ht="18" x14ac:dyDescent="0.3">
      <c r="A366" s="396" t="s">
        <v>84</v>
      </c>
      <c r="B366" s="397"/>
      <c r="C366" s="396" t="s">
        <v>135</v>
      </c>
      <c r="D366" s="397"/>
      <c r="E366" s="396" t="s">
        <v>136</v>
      </c>
      <c r="F366" s="403"/>
      <c r="G366" s="397"/>
    </row>
    <row r="367" spans="1:7" ht="18" x14ac:dyDescent="0.35">
      <c r="A367" s="396">
        <v>1</v>
      </c>
      <c r="B367" s="397"/>
      <c r="C367" s="396">
        <v>2</v>
      </c>
      <c r="D367" s="397"/>
      <c r="E367" s="410">
        <v>3</v>
      </c>
      <c r="F367" s="434"/>
      <c r="G367" s="411"/>
    </row>
    <row r="368" spans="1:7" ht="18" x14ac:dyDescent="0.3">
      <c r="A368" s="404" t="s">
        <v>25</v>
      </c>
      <c r="B368" s="406"/>
      <c r="C368" s="396"/>
      <c r="D368" s="397"/>
      <c r="E368" s="414">
        <f>'платные на 2024 год '!D61</f>
        <v>0</v>
      </c>
      <c r="F368" s="436"/>
      <c r="G368" s="415"/>
    </row>
    <row r="369" spans="1:7" ht="18" x14ac:dyDescent="0.3">
      <c r="A369" s="404" t="s">
        <v>118</v>
      </c>
      <c r="B369" s="406"/>
      <c r="C369" s="396"/>
      <c r="D369" s="397"/>
      <c r="E369" s="414"/>
      <c r="F369" s="436"/>
      <c r="G369" s="415"/>
    </row>
    <row r="370" spans="1:7" ht="43.2" customHeight="1" x14ac:dyDescent="0.3">
      <c r="A370" s="23"/>
    </row>
    <row r="371" spans="1:7" ht="17.399999999999999" x14ac:dyDescent="0.3">
      <c r="A371" s="409" t="s">
        <v>218</v>
      </c>
      <c r="B371" s="409"/>
      <c r="C371" s="409"/>
      <c r="D371" s="409"/>
      <c r="E371" s="409"/>
      <c r="F371" s="409"/>
      <c r="G371" s="409"/>
    </row>
    <row r="372" spans="1:7" ht="18" x14ac:dyDescent="0.3">
      <c r="A372" s="29"/>
    </row>
    <row r="373" spans="1:7" ht="18" x14ac:dyDescent="0.35">
      <c r="A373" s="9" t="s">
        <v>143</v>
      </c>
      <c r="B373" s="10">
        <v>244</v>
      </c>
    </row>
    <row r="374" spans="1:7" ht="54.6" customHeight="1" x14ac:dyDescent="0.3">
      <c r="A374" s="8"/>
    </row>
    <row r="375" spans="1:7" ht="18" x14ac:dyDescent="0.3">
      <c r="A375" s="68" t="s">
        <v>84</v>
      </c>
      <c r="B375" s="395" t="s">
        <v>140</v>
      </c>
      <c r="C375" s="395"/>
      <c r="D375" s="395" t="s">
        <v>141</v>
      </c>
      <c r="E375" s="395"/>
      <c r="F375" s="395" t="s">
        <v>147</v>
      </c>
      <c r="G375" s="395"/>
    </row>
    <row r="376" spans="1:7" ht="18" x14ac:dyDescent="0.3">
      <c r="A376" s="68">
        <v>1</v>
      </c>
      <c r="B376" s="396">
        <v>2</v>
      </c>
      <c r="C376" s="397"/>
      <c r="D376" s="396">
        <v>3</v>
      </c>
      <c r="E376" s="397"/>
      <c r="F376" s="396">
        <v>4</v>
      </c>
      <c r="G376" s="397"/>
    </row>
    <row r="377" spans="1:7" ht="18" x14ac:dyDescent="0.3">
      <c r="A377" s="68"/>
      <c r="B377" s="396"/>
      <c r="C377" s="397"/>
      <c r="D377" s="396"/>
      <c r="E377" s="397"/>
      <c r="F377" s="399"/>
      <c r="G377" s="400"/>
    </row>
    <row r="378" spans="1:7" ht="18" x14ac:dyDescent="0.3">
      <c r="A378" s="72" t="s">
        <v>243</v>
      </c>
      <c r="B378" s="396"/>
      <c r="C378" s="397"/>
      <c r="D378" s="396"/>
      <c r="E378" s="397"/>
      <c r="F378" s="399">
        <f>'платные на 2024 год '!D87</f>
        <v>0</v>
      </c>
      <c r="G378" s="400"/>
    </row>
    <row r="379" spans="1:7" ht="18" x14ac:dyDescent="0.3">
      <c r="A379" s="72"/>
      <c r="B379" s="396"/>
      <c r="C379" s="397"/>
      <c r="D379" s="396"/>
      <c r="E379" s="397"/>
      <c r="F379" s="399"/>
      <c r="G379" s="400"/>
    </row>
    <row r="380" spans="1:7" ht="18" x14ac:dyDescent="0.3">
      <c r="A380" s="13" t="s">
        <v>244</v>
      </c>
      <c r="B380" s="396"/>
      <c r="C380" s="397"/>
      <c r="D380" s="396"/>
      <c r="E380" s="397"/>
      <c r="F380" s="399">
        <f>'платные на 2024 год '!D94</f>
        <v>0</v>
      </c>
      <c r="G380" s="400"/>
    </row>
    <row r="381" spans="1:7" ht="17.399999999999999" x14ac:dyDescent="0.3">
      <c r="A381" s="8"/>
    </row>
    <row r="382" spans="1:7" ht="17.399999999999999" x14ac:dyDescent="0.3">
      <c r="A382" s="408" t="s">
        <v>219</v>
      </c>
      <c r="B382" s="408"/>
      <c r="C382" s="408"/>
      <c r="D382" s="408"/>
      <c r="E382" s="408"/>
      <c r="F382" s="408"/>
      <c r="G382" s="408"/>
    </row>
    <row r="383" spans="1:7" ht="18" x14ac:dyDescent="0.3">
      <c r="A383" s="9"/>
    </row>
    <row r="384" spans="1:7" ht="18" x14ac:dyDescent="0.35">
      <c r="A384" s="9" t="s">
        <v>143</v>
      </c>
      <c r="B384" s="10">
        <v>244</v>
      </c>
    </row>
    <row r="385" spans="1:7" ht="54.6" customHeight="1" x14ac:dyDescent="0.3">
      <c r="A385" s="8"/>
    </row>
    <row r="386" spans="1:7" ht="18" x14ac:dyDescent="0.3">
      <c r="A386" s="68" t="s">
        <v>84</v>
      </c>
      <c r="B386" s="395" t="s">
        <v>140</v>
      </c>
      <c r="C386" s="395"/>
      <c r="D386" s="395" t="s">
        <v>141</v>
      </c>
      <c r="E386" s="395"/>
      <c r="F386" s="395" t="s">
        <v>148</v>
      </c>
      <c r="G386" s="395"/>
    </row>
    <row r="387" spans="1:7" ht="18" x14ac:dyDescent="0.3">
      <c r="A387" s="68">
        <v>1</v>
      </c>
      <c r="B387" s="396">
        <v>2</v>
      </c>
      <c r="C387" s="397"/>
      <c r="D387" s="396">
        <v>3</v>
      </c>
      <c r="E387" s="397"/>
      <c r="F387" s="396">
        <v>4</v>
      </c>
      <c r="G387" s="397"/>
    </row>
    <row r="388" spans="1:7" ht="36" x14ac:dyDescent="0.3">
      <c r="A388" s="13" t="s">
        <v>142</v>
      </c>
      <c r="B388" s="396"/>
      <c r="C388" s="397"/>
      <c r="D388" s="396"/>
      <c r="E388" s="397"/>
      <c r="F388" s="399">
        <f>'платные на 2024 год '!D100</f>
        <v>0</v>
      </c>
      <c r="G388" s="400"/>
    </row>
    <row r="389" spans="1:7" ht="18" x14ac:dyDescent="0.3">
      <c r="A389" s="13" t="s">
        <v>118</v>
      </c>
      <c r="B389" s="396"/>
      <c r="C389" s="397"/>
      <c r="D389" s="396"/>
      <c r="E389" s="397"/>
      <c r="F389" s="399"/>
      <c r="G389" s="400"/>
    </row>
    <row r="390" spans="1:7" ht="28.2" customHeight="1" x14ac:dyDescent="0.3">
      <c r="A390" s="8"/>
    </row>
    <row r="391" spans="1:7" ht="17.399999999999999" x14ac:dyDescent="0.3">
      <c r="A391" s="408" t="s">
        <v>245</v>
      </c>
      <c r="B391" s="408"/>
      <c r="C391" s="408"/>
      <c r="D391" s="408"/>
      <c r="E391" s="408"/>
      <c r="F391" s="408"/>
      <c r="G391" s="408"/>
    </row>
    <row r="392" spans="1:7" ht="18" x14ac:dyDescent="0.3">
      <c r="A392" s="9"/>
    </row>
    <row r="393" spans="1:7" ht="18" x14ac:dyDescent="0.35">
      <c r="A393" s="9" t="s">
        <v>143</v>
      </c>
      <c r="B393" s="10">
        <v>244</v>
      </c>
    </row>
    <row r="394" spans="1:7" ht="37.950000000000003" customHeight="1" x14ac:dyDescent="0.3">
      <c r="A394" s="8"/>
    </row>
    <row r="395" spans="1:7" ht="18" x14ac:dyDescent="0.3">
      <c r="A395" s="68" t="s">
        <v>84</v>
      </c>
      <c r="B395" s="395" t="s">
        <v>140</v>
      </c>
      <c r="C395" s="395"/>
      <c r="D395" s="395" t="s">
        <v>141</v>
      </c>
      <c r="E395" s="395"/>
      <c r="F395" s="395" t="s">
        <v>148</v>
      </c>
      <c r="G395" s="395"/>
    </row>
    <row r="396" spans="1:7" ht="18" x14ac:dyDescent="0.3">
      <c r="A396" s="68">
        <v>1</v>
      </c>
      <c r="B396" s="396">
        <v>2</v>
      </c>
      <c r="C396" s="397"/>
      <c r="D396" s="396">
        <v>3</v>
      </c>
      <c r="E396" s="397"/>
      <c r="F396" s="396">
        <v>4</v>
      </c>
      <c r="G396" s="397"/>
    </row>
    <row r="397" spans="1:7" ht="18" x14ac:dyDescent="0.3">
      <c r="A397" s="13"/>
      <c r="B397" s="396"/>
      <c r="C397" s="397"/>
      <c r="D397" s="396"/>
      <c r="E397" s="397"/>
      <c r="F397" s="399">
        <f>'платные на 2024 год '!D101</f>
        <v>0</v>
      </c>
      <c r="G397" s="400"/>
    </row>
    <row r="398" spans="1:7" ht="18" x14ac:dyDescent="0.3">
      <c r="A398" s="13" t="s">
        <v>118</v>
      </c>
      <c r="B398" s="396"/>
      <c r="C398" s="397"/>
      <c r="D398" s="396"/>
      <c r="E398" s="397"/>
      <c r="F398" s="399"/>
      <c r="G398" s="400"/>
    </row>
    <row r="399" spans="1:7" ht="31.95" customHeight="1" x14ac:dyDescent="0.3">
      <c r="A399" s="8"/>
    </row>
    <row r="400" spans="1:7" ht="17.399999999999999" x14ac:dyDescent="0.3">
      <c r="A400" s="409" t="s">
        <v>246</v>
      </c>
      <c r="B400" s="409"/>
      <c r="C400" s="409"/>
      <c r="D400" s="409"/>
      <c r="E400" s="409"/>
      <c r="F400" s="409"/>
      <c r="G400" s="409"/>
    </row>
    <row r="401" spans="1:7" ht="18" x14ac:dyDescent="0.3">
      <c r="A401" s="9"/>
    </row>
    <row r="402" spans="1:7" ht="18" x14ac:dyDescent="0.35">
      <c r="A402" s="9" t="s">
        <v>143</v>
      </c>
      <c r="B402" s="10">
        <v>244</v>
      </c>
    </row>
    <row r="403" spans="1:7" ht="54.6" customHeight="1" x14ac:dyDescent="0.3">
      <c r="A403" s="8"/>
    </row>
    <row r="404" spans="1:7" ht="18" x14ac:dyDescent="0.3">
      <c r="A404" s="68" t="s">
        <v>84</v>
      </c>
      <c r="B404" s="395" t="s">
        <v>140</v>
      </c>
      <c r="C404" s="395"/>
      <c r="D404" s="395" t="s">
        <v>141</v>
      </c>
      <c r="E404" s="395"/>
      <c r="F404" s="395" t="s">
        <v>148</v>
      </c>
      <c r="G404" s="395"/>
    </row>
    <row r="405" spans="1:7" ht="18" x14ac:dyDescent="0.3">
      <c r="A405" s="68">
        <v>1</v>
      </c>
      <c r="B405" s="396">
        <v>2</v>
      </c>
      <c r="C405" s="397"/>
      <c r="D405" s="396">
        <v>3</v>
      </c>
      <c r="E405" s="397"/>
      <c r="F405" s="396">
        <v>4</v>
      </c>
      <c r="G405" s="397"/>
    </row>
    <row r="406" spans="1:7" ht="18" x14ac:dyDescent="0.3">
      <c r="A406" s="13"/>
      <c r="B406" s="416"/>
      <c r="C406" s="417"/>
      <c r="D406" s="416"/>
      <c r="E406" s="417"/>
      <c r="F406" s="423"/>
      <c r="G406" s="424"/>
    </row>
    <row r="407" spans="1:7" ht="18" x14ac:dyDescent="0.3">
      <c r="A407" s="13" t="s">
        <v>232</v>
      </c>
      <c r="B407" s="416"/>
      <c r="C407" s="417"/>
      <c r="D407" s="416"/>
      <c r="E407" s="417"/>
      <c r="F407" s="423">
        <f>'платные на 2024 год '!D104</f>
        <v>0</v>
      </c>
      <c r="G407" s="424"/>
    </row>
    <row r="408" spans="1:7" ht="18" x14ac:dyDescent="0.3">
      <c r="A408" s="13"/>
      <c r="B408" s="416"/>
      <c r="C408" s="417"/>
      <c r="D408" s="416"/>
      <c r="E408" s="417"/>
      <c r="F408" s="423"/>
      <c r="G408" s="424"/>
    </row>
    <row r="409" spans="1:7" ht="18" x14ac:dyDescent="0.3">
      <c r="A409" s="13" t="s">
        <v>233</v>
      </c>
      <c r="B409" s="416"/>
      <c r="C409" s="417"/>
      <c r="D409" s="416"/>
      <c r="E409" s="417"/>
      <c r="F409" s="423">
        <f>'платные на 2024 год '!D105</f>
        <v>0</v>
      </c>
      <c r="G409" s="424"/>
    </row>
    <row r="410" spans="1:7" ht="18" x14ac:dyDescent="0.3">
      <c r="A410" s="13"/>
      <c r="B410" s="416"/>
      <c r="C410" s="417"/>
      <c r="D410" s="416"/>
      <c r="E410" s="417"/>
      <c r="F410" s="423"/>
      <c r="G410" s="424"/>
    </row>
    <row r="411" spans="1:7" ht="18" x14ac:dyDescent="0.3">
      <c r="A411" s="13" t="s">
        <v>234</v>
      </c>
      <c r="B411" s="416"/>
      <c r="C411" s="417"/>
      <c r="D411" s="416"/>
      <c r="E411" s="417"/>
      <c r="F411" s="423">
        <f>'платные на 2024 год '!D106</f>
        <v>0</v>
      </c>
      <c r="G411" s="424"/>
    </row>
    <row r="412" spans="1:7" ht="18" x14ac:dyDescent="0.3">
      <c r="A412" s="13"/>
      <c r="B412" s="416"/>
      <c r="C412" s="417"/>
      <c r="D412" s="416"/>
      <c r="E412" s="417"/>
      <c r="F412" s="423"/>
      <c r="G412" s="424"/>
    </row>
    <row r="413" spans="1:7" ht="18" x14ac:dyDescent="0.3">
      <c r="A413" s="13" t="s">
        <v>235</v>
      </c>
      <c r="B413" s="416"/>
      <c r="C413" s="417"/>
      <c r="D413" s="416"/>
      <c r="E413" s="417"/>
      <c r="F413" s="423">
        <f>'платные на 2024 год '!D107</f>
        <v>0</v>
      </c>
      <c r="G413" s="424"/>
    </row>
    <row r="414" spans="1:7" ht="18" x14ac:dyDescent="0.3">
      <c r="A414" s="13"/>
      <c r="B414" s="416"/>
      <c r="C414" s="417"/>
      <c r="D414" s="416"/>
      <c r="E414" s="417"/>
      <c r="F414" s="423"/>
      <c r="G414" s="424"/>
    </row>
    <row r="415" spans="1:7" ht="18" x14ac:dyDescent="0.3">
      <c r="A415" s="13" t="s">
        <v>236</v>
      </c>
      <c r="B415" s="416"/>
      <c r="C415" s="417"/>
      <c r="D415" s="416"/>
      <c r="E415" s="417"/>
      <c r="F415" s="423">
        <f>'платные на 2024 год '!D110</f>
        <v>0</v>
      </c>
      <c r="G415" s="424"/>
    </row>
    <row r="416" spans="1:7" ht="18" x14ac:dyDescent="0.3">
      <c r="A416" s="13"/>
      <c r="B416" s="416"/>
      <c r="C416" s="417"/>
      <c r="D416" s="416"/>
      <c r="E416" s="417"/>
      <c r="F416" s="423"/>
      <c r="G416" s="424"/>
    </row>
    <row r="417" spans="1:7" ht="18" x14ac:dyDescent="0.3">
      <c r="A417" s="13" t="s">
        <v>237</v>
      </c>
      <c r="B417" s="416"/>
      <c r="C417" s="417"/>
      <c r="D417" s="416"/>
      <c r="E417" s="417"/>
      <c r="F417" s="423">
        <f>'платные на 2024 год '!D111</f>
        <v>10900</v>
      </c>
      <c r="G417" s="424"/>
    </row>
    <row r="418" spans="1:7" ht="18" x14ac:dyDescent="0.3">
      <c r="A418" s="13"/>
      <c r="B418" s="416"/>
      <c r="C418" s="417"/>
      <c r="D418" s="416"/>
      <c r="E418" s="417"/>
      <c r="F418" s="423"/>
      <c r="G418" s="424"/>
    </row>
    <row r="419" spans="1:7" ht="18" x14ac:dyDescent="0.3">
      <c r="A419" s="13" t="s">
        <v>290</v>
      </c>
      <c r="B419" s="416"/>
      <c r="C419" s="417"/>
      <c r="D419" s="416"/>
      <c r="E419" s="417"/>
      <c r="F419" s="423">
        <f>'платные на 2024 год '!D111</f>
        <v>10900</v>
      </c>
      <c r="G419" s="424"/>
    </row>
    <row r="420" spans="1:7" ht="18" x14ac:dyDescent="0.3">
      <c r="A420" s="13"/>
      <c r="B420" s="210"/>
      <c r="C420" s="211"/>
      <c r="D420" s="210"/>
      <c r="E420" s="211"/>
      <c r="F420" s="212"/>
      <c r="G420" s="213"/>
    </row>
    <row r="421" spans="1:7" ht="18" x14ac:dyDescent="0.3">
      <c r="A421" s="13" t="s">
        <v>238</v>
      </c>
      <c r="B421" s="416"/>
      <c r="C421" s="417"/>
      <c r="D421" s="416"/>
      <c r="E421" s="417"/>
      <c r="F421" s="423">
        <f>'платные на 2024 год '!D113</f>
        <v>0</v>
      </c>
      <c r="G421" s="424"/>
    </row>
    <row r="422" spans="1:7" ht="17.399999999999999" customHeight="1" x14ac:dyDescent="0.3">
      <c r="A422" s="15"/>
      <c r="B422" s="16"/>
      <c r="C422" s="16"/>
      <c r="D422" s="16"/>
      <c r="E422" s="16"/>
      <c r="F422" s="82"/>
      <c r="G422" s="82"/>
    </row>
    <row r="423" spans="1:7" ht="17.399999999999999" x14ac:dyDescent="0.3">
      <c r="A423" s="437" t="s">
        <v>291</v>
      </c>
      <c r="B423" s="437"/>
      <c r="C423" s="437"/>
      <c r="D423" s="437"/>
      <c r="E423" s="437"/>
      <c r="F423" s="437"/>
      <c r="G423" s="437"/>
    </row>
    <row r="424" spans="1:7" ht="17.399999999999999" x14ac:dyDescent="0.3">
      <c r="A424" s="214"/>
      <c r="B424" s="214"/>
      <c r="C424" s="214"/>
      <c r="D424" s="214"/>
      <c r="E424" s="214"/>
      <c r="F424" s="214"/>
      <c r="G424" s="214"/>
    </row>
    <row r="425" spans="1:7" ht="18" x14ac:dyDescent="0.35">
      <c r="A425" s="9" t="s">
        <v>143</v>
      </c>
      <c r="B425" s="10">
        <v>244</v>
      </c>
    </row>
    <row r="426" spans="1:7" ht="18" customHeight="1" x14ac:dyDescent="0.3">
      <c r="A426" s="214"/>
      <c r="B426" s="214"/>
      <c r="C426" s="214"/>
      <c r="D426" s="214"/>
      <c r="E426" s="214"/>
      <c r="F426" s="214"/>
      <c r="G426" s="214"/>
    </row>
    <row r="427" spans="1:7" ht="18" x14ac:dyDescent="0.3">
      <c r="A427" s="215" t="s">
        <v>84</v>
      </c>
      <c r="B427" s="395" t="s">
        <v>140</v>
      </c>
      <c r="C427" s="395"/>
      <c r="D427" s="395" t="s">
        <v>141</v>
      </c>
      <c r="E427" s="395"/>
      <c r="F427" s="395" t="s">
        <v>148</v>
      </c>
      <c r="G427" s="395"/>
    </row>
    <row r="428" spans="1:7" ht="18" x14ac:dyDescent="0.3">
      <c r="A428" s="215">
        <v>1</v>
      </c>
      <c r="B428" s="396">
        <v>2</v>
      </c>
      <c r="C428" s="397"/>
      <c r="D428" s="396">
        <v>3</v>
      </c>
      <c r="E428" s="397"/>
      <c r="F428" s="396">
        <v>4</v>
      </c>
      <c r="G428" s="397"/>
    </row>
    <row r="429" spans="1:7" ht="18" x14ac:dyDescent="0.3">
      <c r="A429" s="13"/>
      <c r="B429" s="416"/>
      <c r="C429" s="417"/>
      <c r="D429" s="416"/>
      <c r="E429" s="417"/>
      <c r="F429" s="423"/>
      <c r="G429" s="424"/>
    </row>
    <row r="430" spans="1:7" ht="18" x14ac:dyDescent="0.3">
      <c r="A430" s="13" t="s">
        <v>292</v>
      </c>
      <c r="B430" s="416"/>
      <c r="C430" s="417"/>
      <c r="D430" s="416"/>
      <c r="E430" s="417"/>
      <c r="F430" s="399">
        <f>B430*D430</f>
        <v>0</v>
      </c>
      <c r="G430" s="400"/>
    </row>
    <row r="431" spans="1:7" ht="18" x14ac:dyDescent="0.3">
      <c r="A431" s="15"/>
      <c r="B431" s="16"/>
      <c r="C431" s="16"/>
      <c r="D431" s="16"/>
      <c r="E431" s="16"/>
      <c r="F431" s="86"/>
      <c r="G431" s="86"/>
    </row>
    <row r="432" spans="1:7" ht="17.399999999999999" customHeight="1" x14ac:dyDescent="0.3">
      <c r="A432" s="437" t="s">
        <v>346</v>
      </c>
      <c r="B432" s="437"/>
      <c r="C432" s="437"/>
      <c r="D432" s="437"/>
      <c r="E432" s="437"/>
      <c r="F432" s="437"/>
      <c r="G432" s="437"/>
    </row>
    <row r="433" spans="1:7" ht="17.399999999999999" x14ac:dyDescent="0.3">
      <c r="A433" s="312"/>
      <c r="B433" s="312"/>
      <c r="C433" s="312"/>
      <c r="D433" s="312"/>
      <c r="E433" s="312"/>
      <c r="F433" s="312"/>
      <c r="G433" s="312"/>
    </row>
    <row r="434" spans="1:7" ht="18" x14ac:dyDescent="0.35">
      <c r="A434" s="9" t="s">
        <v>143</v>
      </c>
      <c r="B434" s="10">
        <v>244</v>
      </c>
    </row>
    <row r="435" spans="1:7" ht="17.399999999999999" x14ac:dyDescent="0.3">
      <c r="A435" s="312"/>
      <c r="B435" s="312"/>
      <c r="C435" s="312"/>
      <c r="D435" s="312"/>
      <c r="E435" s="312"/>
      <c r="F435" s="312"/>
      <c r="G435" s="312"/>
    </row>
    <row r="436" spans="1:7" ht="18" customHeight="1" x14ac:dyDescent="0.3">
      <c r="A436" s="311" t="s">
        <v>84</v>
      </c>
      <c r="B436" s="395" t="s">
        <v>347</v>
      </c>
      <c r="C436" s="395"/>
      <c r="D436" s="395" t="s">
        <v>348</v>
      </c>
      <c r="E436" s="395"/>
      <c r="F436" s="395" t="s">
        <v>349</v>
      </c>
      <c r="G436" s="395"/>
    </row>
    <row r="437" spans="1:7" ht="18" x14ac:dyDescent="0.3">
      <c r="A437" s="311">
        <v>1</v>
      </c>
      <c r="B437" s="396">
        <v>2</v>
      </c>
      <c r="C437" s="397"/>
      <c r="D437" s="396">
        <v>3</v>
      </c>
      <c r="E437" s="397"/>
      <c r="F437" s="396">
        <v>4</v>
      </c>
      <c r="G437" s="397"/>
    </row>
    <row r="438" spans="1:7" ht="18" x14ac:dyDescent="0.3">
      <c r="A438" s="13"/>
      <c r="B438" s="416"/>
      <c r="C438" s="417"/>
      <c r="D438" s="416"/>
      <c r="E438" s="417"/>
      <c r="F438" s="423"/>
      <c r="G438" s="424"/>
    </row>
    <row r="439" spans="1:7" ht="18" x14ac:dyDescent="0.3">
      <c r="A439" s="13" t="s">
        <v>292</v>
      </c>
      <c r="B439" s="416"/>
      <c r="C439" s="417"/>
      <c r="D439" s="416"/>
      <c r="E439" s="417"/>
      <c r="F439" s="399">
        <f>B439*D439</f>
        <v>0</v>
      </c>
      <c r="G439" s="400"/>
    </row>
    <row r="440" spans="1:7" ht="18" x14ac:dyDescent="0.3">
      <c r="A440" s="15"/>
      <c r="B440" s="16"/>
      <c r="C440" s="16"/>
      <c r="D440" s="16"/>
      <c r="E440" s="16"/>
      <c r="F440" s="82"/>
      <c r="G440" s="82"/>
    </row>
    <row r="441" spans="1:7" ht="17.399999999999999" x14ac:dyDescent="0.3">
      <c r="A441" s="437" t="s">
        <v>323</v>
      </c>
      <c r="B441" s="437"/>
      <c r="C441" s="437"/>
      <c r="D441" s="437"/>
      <c r="E441" s="437"/>
      <c r="F441" s="437"/>
      <c r="G441" s="437"/>
    </row>
    <row r="442" spans="1:7" ht="17.399999999999999" x14ac:dyDescent="0.3">
      <c r="A442" s="251"/>
      <c r="B442" s="251"/>
      <c r="C442" s="251"/>
      <c r="D442" s="251"/>
      <c r="E442" s="251"/>
      <c r="F442" s="251"/>
      <c r="G442" s="251"/>
    </row>
    <row r="443" spans="1:7" ht="18" x14ac:dyDescent="0.35">
      <c r="A443" s="9" t="s">
        <v>143</v>
      </c>
      <c r="B443" s="10">
        <v>613</v>
      </c>
    </row>
    <row r="444" spans="1:7" ht="17.399999999999999" x14ac:dyDescent="0.3">
      <c r="A444" s="251"/>
      <c r="B444" s="251"/>
      <c r="C444" s="251"/>
      <c r="D444" s="251"/>
      <c r="E444" s="251"/>
      <c r="F444" s="251"/>
      <c r="G444" s="251"/>
    </row>
    <row r="445" spans="1:7" ht="18" x14ac:dyDescent="0.3">
      <c r="A445" s="250" t="s">
        <v>84</v>
      </c>
      <c r="B445" s="395" t="s">
        <v>324</v>
      </c>
      <c r="C445" s="395"/>
      <c r="D445" s="395" t="s">
        <v>321</v>
      </c>
      <c r="E445" s="395"/>
      <c r="F445" s="395" t="s">
        <v>322</v>
      </c>
      <c r="G445" s="395"/>
    </row>
    <row r="446" spans="1:7" ht="18" x14ac:dyDescent="0.3">
      <c r="A446" s="250">
        <v>1</v>
      </c>
      <c r="B446" s="396">
        <v>2</v>
      </c>
      <c r="C446" s="397"/>
      <c r="D446" s="396">
        <v>3</v>
      </c>
      <c r="E446" s="397"/>
      <c r="F446" s="396">
        <v>4</v>
      </c>
      <c r="G446" s="397"/>
    </row>
    <row r="447" spans="1:7" ht="18" x14ac:dyDescent="0.3">
      <c r="A447" s="13"/>
      <c r="B447" s="416"/>
      <c r="C447" s="417"/>
      <c r="D447" s="416"/>
      <c r="E447" s="417"/>
      <c r="F447" s="423"/>
      <c r="G447" s="424"/>
    </row>
    <row r="448" spans="1:7" ht="18" x14ac:dyDescent="0.3">
      <c r="A448" s="13" t="s">
        <v>292</v>
      </c>
      <c r="B448" s="416"/>
      <c r="C448" s="417"/>
      <c r="D448" s="416"/>
      <c r="E448" s="417"/>
      <c r="F448" s="399">
        <f>B448*D448</f>
        <v>0</v>
      </c>
      <c r="G448" s="400"/>
    </row>
    <row r="449" spans="1:7" ht="18" x14ac:dyDescent="0.3">
      <c r="A449" s="29"/>
    </row>
    <row r="450" spans="1:7" ht="36" x14ac:dyDescent="0.35">
      <c r="A450" s="29" t="s">
        <v>149</v>
      </c>
      <c r="B450" s="10"/>
      <c r="C450" s="373"/>
      <c r="D450" s="373"/>
      <c r="E450" s="10"/>
      <c r="F450" s="373" t="s">
        <v>266</v>
      </c>
      <c r="G450" s="373"/>
    </row>
    <row r="451" spans="1:7" ht="18" x14ac:dyDescent="0.35">
      <c r="A451" s="29"/>
      <c r="B451" s="10"/>
      <c r="C451" s="380" t="s">
        <v>53</v>
      </c>
      <c r="D451" s="380"/>
      <c r="E451" s="10"/>
      <c r="F451" s="380" t="s">
        <v>54</v>
      </c>
      <c r="G451" s="380"/>
    </row>
    <row r="452" spans="1:7" ht="18" x14ac:dyDescent="0.35">
      <c r="A452" s="29"/>
      <c r="B452" s="10"/>
      <c r="C452" s="65"/>
      <c r="D452" s="65"/>
      <c r="E452" s="10"/>
      <c r="F452" s="65"/>
      <c r="G452" s="65"/>
    </row>
    <row r="453" spans="1:7" ht="54" x14ac:dyDescent="0.35">
      <c r="A453" s="29" t="s">
        <v>150</v>
      </c>
      <c r="B453" s="10"/>
      <c r="C453" s="373"/>
      <c r="D453" s="373"/>
      <c r="E453" s="10"/>
      <c r="F453" s="373" t="s">
        <v>267</v>
      </c>
      <c r="G453" s="373"/>
    </row>
    <row r="454" spans="1:7" ht="18" x14ac:dyDescent="0.35">
      <c r="A454" s="29"/>
      <c r="B454" s="10"/>
      <c r="C454" s="380" t="s">
        <v>53</v>
      </c>
      <c r="D454" s="380"/>
      <c r="E454" s="10"/>
      <c r="F454" s="380" t="s">
        <v>54</v>
      </c>
      <c r="G454" s="380"/>
    </row>
    <row r="455" spans="1:7" ht="18" x14ac:dyDescent="0.35">
      <c r="A455" s="29"/>
      <c r="B455" s="10"/>
      <c r="C455" s="65"/>
      <c r="D455" s="65"/>
      <c r="E455" s="10"/>
      <c r="F455" s="65"/>
      <c r="G455" s="65"/>
    </row>
    <row r="456" spans="1:7" ht="18" x14ac:dyDescent="0.35">
      <c r="A456" s="29" t="s">
        <v>151</v>
      </c>
      <c r="B456" s="10"/>
      <c r="C456" s="373"/>
      <c r="D456" s="373"/>
      <c r="E456" s="10"/>
      <c r="F456" s="373" t="s">
        <v>267</v>
      </c>
      <c r="G456" s="373"/>
    </row>
    <row r="457" spans="1:7" ht="18" x14ac:dyDescent="0.35">
      <c r="A457" s="29"/>
      <c r="B457" s="10"/>
      <c r="C457" s="380" t="s">
        <v>53</v>
      </c>
      <c r="D457" s="380"/>
      <c r="E457" s="10"/>
      <c r="F457" s="380" t="s">
        <v>54</v>
      </c>
      <c r="G457" s="380"/>
    </row>
    <row r="458" spans="1:7" ht="18" x14ac:dyDescent="0.35">
      <c r="A458" s="29" t="s">
        <v>152</v>
      </c>
      <c r="B458" s="10"/>
      <c r="C458" s="10"/>
      <c r="D458" s="10"/>
      <c r="E458" s="10"/>
      <c r="F458" s="10"/>
      <c r="G458" s="10"/>
    </row>
    <row r="459" spans="1:7" ht="18" x14ac:dyDescent="0.35">
      <c r="A459" s="381" t="s">
        <v>44</v>
      </c>
      <c r="B459" s="381"/>
      <c r="C459" s="10"/>
      <c r="D459" s="10"/>
      <c r="E459" s="10"/>
      <c r="F459" s="10"/>
      <c r="G459" s="10"/>
    </row>
  </sheetData>
  <mergeCells count="671">
    <mergeCell ref="B439:C439"/>
    <mergeCell ref="D439:E439"/>
    <mergeCell ref="F439:G439"/>
    <mergeCell ref="A432:G432"/>
    <mergeCell ref="B436:C436"/>
    <mergeCell ref="D436:E436"/>
    <mergeCell ref="F436:G436"/>
    <mergeCell ref="B437:C437"/>
    <mergeCell ref="D437:E437"/>
    <mergeCell ref="F437:G437"/>
    <mergeCell ref="B438:C438"/>
    <mergeCell ref="D438:E438"/>
    <mergeCell ref="F438:G438"/>
    <mergeCell ref="F195:G195"/>
    <mergeCell ref="B196:C196"/>
    <mergeCell ref="D196:E196"/>
    <mergeCell ref="F196:G196"/>
    <mergeCell ref="B197:C197"/>
    <mergeCell ref="D197:E197"/>
    <mergeCell ref="F197:G197"/>
    <mergeCell ref="B208:C208"/>
    <mergeCell ref="D208:E208"/>
    <mergeCell ref="F208:G208"/>
    <mergeCell ref="B448:C448"/>
    <mergeCell ref="D448:E448"/>
    <mergeCell ref="F448:G448"/>
    <mergeCell ref="A441:G441"/>
    <mergeCell ref="B445:C445"/>
    <mergeCell ref="D445:E445"/>
    <mergeCell ref="F445:G445"/>
    <mergeCell ref="B446:C446"/>
    <mergeCell ref="D446:E446"/>
    <mergeCell ref="F446:G446"/>
    <mergeCell ref="B447:C447"/>
    <mergeCell ref="D447:E447"/>
    <mergeCell ref="F447:G447"/>
    <mergeCell ref="B428:C428"/>
    <mergeCell ref="D428:E428"/>
    <mergeCell ref="F428:G428"/>
    <mergeCell ref="B429:C429"/>
    <mergeCell ref="D429:E429"/>
    <mergeCell ref="F429:G429"/>
    <mergeCell ref="B430:C430"/>
    <mergeCell ref="D430:E430"/>
    <mergeCell ref="F430:G430"/>
    <mergeCell ref="A96:G96"/>
    <mergeCell ref="B98:C98"/>
    <mergeCell ref="B99:C99"/>
    <mergeCell ref="B100:C100"/>
    <mergeCell ref="B419:C419"/>
    <mergeCell ref="D419:E419"/>
    <mergeCell ref="F419:G419"/>
    <mergeCell ref="A423:G423"/>
    <mergeCell ref="B427:C427"/>
    <mergeCell ref="D427:E427"/>
    <mergeCell ref="F427:G427"/>
    <mergeCell ref="A115:G115"/>
    <mergeCell ref="A119:A120"/>
    <mergeCell ref="B119:C120"/>
    <mergeCell ref="D119:E120"/>
    <mergeCell ref="F119:G120"/>
    <mergeCell ref="B121:C121"/>
    <mergeCell ref="D121:E121"/>
    <mergeCell ref="F121:G121"/>
    <mergeCell ref="A102:G102"/>
    <mergeCell ref="A104:G104"/>
    <mergeCell ref="A108:A110"/>
    <mergeCell ref="B108:B110"/>
    <mergeCell ref="C108:F108"/>
    <mergeCell ref="B92:C92"/>
    <mergeCell ref="D92:E92"/>
    <mergeCell ref="B93:C93"/>
    <mergeCell ref="D93:E93"/>
    <mergeCell ref="B94:C94"/>
    <mergeCell ref="D94:E94"/>
    <mergeCell ref="F92:G92"/>
    <mergeCell ref="F93:G93"/>
    <mergeCell ref="F94:G94"/>
    <mergeCell ref="A86:G86"/>
    <mergeCell ref="B90:C90"/>
    <mergeCell ref="D90:E90"/>
    <mergeCell ref="F90:G90"/>
    <mergeCell ref="B91:C91"/>
    <mergeCell ref="D91:E91"/>
    <mergeCell ref="F91:G91"/>
    <mergeCell ref="B10:C10"/>
    <mergeCell ref="D10:E10"/>
    <mergeCell ref="F10:G10"/>
    <mergeCell ref="B11:C11"/>
    <mergeCell ref="D11:E11"/>
    <mergeCell ref="F11:G11"/>
    <mergeCell ref="B20:C20"/>
    <mergeCell ref="D20:E20"/>
    <mergeCell ref="F20:G20"/>
    <mergeCell ref="B26:C26"/>
    <mergeCell ref="D26:E26"/>
    <mergeCell ref="F26:G26"/>
    <mergeCell ref="B30:C30"/>
    <mergeCell ref="D30:E30"/>
    <mergeCell ref="F30:G30"/>
    <mergeCell ref="B24:C24"/>
    <mergeCell ref="D24:E24"/>
    <mergeCell ref="E1:G1"/>
    <mergeCell ref="A2:G2"/>
    <mergeCell ref="A4:G4"/>
    <mergeCell ref="A5:G5"/>
    <mergeCell ref="B9:C9"/>
    <mergeCell ref="D9:E9"/>
    <mergeCell ref="F9:G9"/>
    <mergeCell ref="B19:C19"/>
    <mergeCell ref="D19:E19"/>
    <mergeCell ref="F19:G19"/>
    <mergeCell ref="B12:C12"/>
    <mergeCell ref="D12:E12"/>
    <mergeCell ref="F12:G12"/>
    <mergeCell ref="A14:G14"/>
    <mergeCell ref="B18:C18"/>
    <mergeCell ref="D18:E18"/>
    <mergeCell ref="F18:G18"/>
    <mergeCell ref="F24:G24"/>
    <mergeCell ref="B25:C25"/>
    <mergeCell ref="D25:E25"/>
    <mergeCell ref="F25:G25"/>
    <mergeCell ref="A34:G34"/>
    <mergeCell ref="A38:C38"/>
    <mergeCell ref="D38:G38"/>
    <mergeCell ref="A39:C39"/>
    <mergeCell ref="D39:G39"/>
    <mergeCell ref="A40:C40"/>
    <mergeCell ref="D40:G40"/>
    <mergeCell ref="B31:C31"/>
    <mergeCell ref="D31:E31"/>
    <mergeCell ref="F31:G31"/>
    <mergeCell ref="B32:C32"/>
    <mergeCell ref="D32:E32"/>
    <mergeCell ref="F32:G32"/>
    <mergeCell ref="B48:C48"/>
    <mergeCell ref="D48:E48"/>
    <mergeCell ref="F48:G48"/>
    <mergeCell ref="A50:G50"/>
    <mergeCell ref="B54:C54"/>
    <mergeCell ref="D54:E54"/>
    <mergeCell ref="F54:G54"/>
    <mergeCell ref="A42:G42"/>
    <mergeCell ref="B46:C46"/>
    <mergeCell ref="D46:E46"/>
    <mergeCell ref="F46:G46"/>
    <mergeCell ref="B47:C47"/>
    <mergeCell ref="D47:E47"/>
    <mergeCell ref="F47:G47"/>
    <mergeCell ref="A58:G58"/>
    <mergeCell ref="B62:C62"/>
    <mergeCell ref="D62:E62"/>
    <mergeCell ref="F62:G62"/>
    <mergeCell ref="B63:C63"/>
    <mergeCell ref="D63:E63"/>
    <mergeCell ref="F63:G63"/>
    <mergeCell ref="B55:C55"/>
    <mergeCell ref="D55:E55"/>
    <mergeCell ref="F55:G55"/>
    <mergeCell ref="B56:C56"/>
    <mergeCell ref="D56:E56"/>
    <mergeCell ref="F56:G56"/>
    <mergeCell ref="B69:C69"/>
    <mergeCell ref="D69:E69"/>
    <mergeCell ref="F69:G69"/>
    <mergeCell ref="B70:C70"/>
    <mergeCell ref="D70:E70"/>
    <mergeCell ref="F70:G70"/>
    <mergeCell ref="B64:C64"/>
    <mergeCell ref="D64:E64"/>
    <mergeCell ref="F64:G64"/>
    <mergeCell ref="B68:C68"/>
    <mergeCell ref="D68:E68"/>
    <mergeCell ref="F68:G68"/>
    <mergeCell ref="G108:G110"/>
    <mergeCell ref="C109:C110"/>
    <mergeCell ref="D109:F109"/>
    <mergeCell ref="C129:D129"/>
    <mergeCell ref="F129:G129"/>
    <mergeCell ref="C130:D130"/>
    <mergeCell ref="F130:G130"/>
    <mergeCell ref="A132:G132"/>
    <mergeCell ref="C136:E136"/>
    <mergeCell ref="F136:G136"/>
    <mergeCell ref="B122:C122"/>
    <mergeCell ref="D122:E122"/>
    <mergeCell ref="F122:G122"/>
    <mergeCell ref="A124:G124"/>
    <mergeCell ref="C128:D128"/>
    <mergeCell ref="F128:G128"/>
    <mergeCell ref="A145:B145"/>
    <mergeCell ref="D145:E145"/>
    <mergeCell ref="F145:G145"/>
    <mergeCell ref="A146:B146"/>
    <mergeCell ref="D146:E146"/>
    <mergeCell ref="F146:G146"/>
    <mergeCell ref="C137:E137"/>
    <mergeCell ref="F137:G137"/>
    <mergeCell ref="C138:E138"/>
    <mergeCell ref="F138:G138"/>
    <mergeCell ref="A140:G140"/>
    <mergeCell ref="A144:B144"/>
    <mergeCell ref="D144:E144"/>
    <mergeCell ref="F144:G144"/>
    <mergeCell ref="C161:D161"/>
    <mergeCell ref="F161:G161"/>
    <mergeCell ref="C162:D162"/>
    <mergeCell ref="F162:G162"/>
    <mergeCell ref="A148:G148"/>
    <mergeCell ref="C152:D152"/>
    <mergeCell ref="F152:G152"/>
    <mergeCell ref="C153:D153"/>
    <mergeCell ref="F153:G153"/>
    <mergeCell ref="C154:D154"/>
    <mergeCell ref="F154:G154"/>
    <mergeCell ref="A191:G191"/>
    <mergeCell ref="B201:C201"/>
    <mergeCell ref="D201:E201"/>
    <mergeCell ref="F201:G201"/>
    <mergeCell ref="B202:C202"/>
    <mergeCell ref="D202:E202"/>
    <mergeCell ref="F202:G202"/>
    <mergeCell ref="D181:E181"/>
    <mergeCell ref="F181:G181"/>
    <mergeCell ref="D182:E182"/>
    <mergeCell ref="F182:G182"/>
    <mergeCell ref="D183:E183"/>
    <mergeCell ref="F183:G183"/>
    <mergeCell ref="D187:E187"/>
    <mergeCell ref="F187:G187"/>
    <mergeCell ref="D188:E188"/>
    <mergeCell ref="F188:G188"/>
    <mergeCell ref="D189:E189"/>
    <mergeCell ref="F189:G189"/>
    <mergeCell ref="B194:C194"/>
    <mergeCell ref="D194:E194"/>
    <mergeCell ref="F194:G194"/>
    <mergeCell ref="B195:C195"/>
    <mergeCell ref="D195:E195"/>
    <mergeCell ref="A213:G213"/>
    <mergeCell ref="B216:C216"/>
    <mergeCell ref="D216:E216"/>
    <mergeCell ref="F216:G216"/>
    <mergeCell ref="B217:C217"/>
    <mergeCell ref="D217:E217"/>
    <mergeCell ref="F217:G217"/>
    <mergeCell ref="B203:C203"/>
    <mergeCell ref="D203:E203"/>
    <mergeCell ref="F203:G203"/>
    <mergeCell ref="B204:C204"/>
    <mergeCell ref="D204:E204"/>
    <mergeCell ref="F204:G204"/>
    <mergeCell ref="B209:C209"/>
    <mergeCell ref="D209:E209"/>
    <mergeCell ref="F209:G209"/>
    <mergeCell ref="B210:C210"/>
    <mergeCell ref="D210:E210"/>
    <mergeCell ref="F210:G210"/>
    <mergeCell ref="B211:C211"/>
    <mergeCell ref="D211:E211"/>
    <mergeCell ref="F211:G211"/>
    <mergeCell ref="B223:C223"/>
    <mergeCell ref="D223:E223"/>
    <mergeCell ref="F223:G223"/>
    <mergeCell ref="B224:C224"/>
    <mergeCell ref="D224:E224"/>
    <mergeCell ref="F224:G224"/>
    <mergeCell ref="B218:C218"/>
    <mergeCell ref="D218:E218"/>
    <mergeCell ref="B219:C219"/>
    <mergeCell ref="D219:E219"/>
    <mergeCell ref="B230:C230"/>
    <mergeCell ref="D230:E230"/>
    <mergeCell ref="F230:G230"/>
    <mergeCell ref="B231:C231"/>
    <mergeCell ref="D231:E231"/>
    <mergeCell ref="F231:G231"/>
    <mergeCell ref="B225:C225"/>
    <mergeCell ref="D225:E225"/>
    <mergeCell ref="F225:G225"/>
    <mergeCell ref="B226:C226"/>
    <mergeCell ref="D226:E226"/>
    <mergeCell ref="F226:G226"/>
    <mergeCell ref="A235:G235"/>
    <mergeCell ref="B239:C239"/>
    <mergeCell ref="D239:E239"/>
    <mergeCell ref="F239:G239"/>
    <mergeCell ref="B240:C240"/>
    <mergeCell ref="D240:E240"/>
    <mergeCell ref="F240:G240"/>
    <mergeCell ref="B232:C232"/>
    <mergeCell ref="D232:E232"/>
    <mergeCell ref="F232:G232"/>
    <mergeCell ref="B233:C233"/>
    <mergeCell ref="D233:E233"/>
    <mergeCell ref="F233:G233"/>
    <mergeCell ref="B246:C246"/>
    <mergeCell ref="D246:E246"/>
    <mergeCell ref="F246:G246"/>
    <mergeCell ref="B247:C247"/>
    <mergeCell ref="D247:E247"/>
    <mergeCell ref="F247:G247"/>
    <mergeCell ref="B241:C241"/>
    <mergeCell ref="D241:E241"/>
    <mergeCell ref="F241:G241"/>
    <mergeCell ref="B242:C242"/>
    <mergeCell ref="D242:E242"/>
    <mergeCell ref="F242:G242"/>
    <mergeCell ref="B253:C253"/>
    <mergeCell ref="D253:E253"/>
    <mergeCell ref="F253:G253"/>
    <mergeCell ref="B254:C254"/>
    <mergeCell ref="D254:E254"/>
    <mergeCell ref="F254:G254"/>
    <mergeCell ref="B248:C248"/>
    <mergeCell ref="D248:E248"/>
    <mergeCell ref="F248:G248"/>
    <mergeCell ref="B249:C249"/>
    <mergeCell ref="D249:E249"/>
    <mergeCell ref="F249:G249"/>
    <mergeCell ref="A258:G258"/>
    <mergeCell ref="B261:C261"/>
    <mergeCell ref="D261:E261"/>
    <mergeCell ref="F261:G261"/>
    <mergeCell ref="B262:C262"/>
    <mergeCell ref="D262:E262"/>
    <mergeCell ref="F262:G262"/>
    <mergeCell ref="B255:C255"/>
    <mergeCell ref="D255:E255"/>
    <mergeCell ref="F255:G255"/>
    <mergeCell ref="B256:C256"/>
    <mergeCell ref="D256:E256"/>
    <mergeCell ref="F256:G256"/>
    <mergeCell ref="B265:C265"/>
    <mergeCell ref="D265:E265"/>
    <mergeCell ref="F265:G265"/>
    <mergeCell ref="B266:C266"/>
    <mergeCell ref="D266:E266"/>
    <mergeCell ref="F266:G266"/>
    <mergeCell ref="B263:C263"/>
    <mergeCell ref="D263:E263"/>
    <mergeCell ref="F263:G263"/>
    <mergeCell ref="B264:C264"/>
    <mergeCell ref="D264:E264"/>
    <mergeCell ref="F264:G264"/>
    <mergeCell ref="B269:C269"/>
    <mergeCell ref="D269:E269"/>
    <mergeCell ref="F269:G269"/>
    <mergeCell ref="B270:C270"/>
    <mergeCell ref="D270:E270"/>
    <mergeCell ref="F270:G270"/>
    <mergeCell ref="B267:C267"/>
    <mergeCell ref="D267:E267"/>
    <mergeCell ref="F267:G267"/>
    <mergeCell ref="B268:C268"/>
    <mergeCell ref="D268:E268"/>
    <mergeCell ref="F268:G268"/>
    <mergeCell ref="B273:C273"/>
    <mergeCell ref="D273:E273"/>
    <mergeCell ref="F273:G273"/>
    <mergeCell ref="A275:G275"/>
    <mergeCell ref="A276:G276"/>
    <mergeCell ref="B280:C280"/>
    <mergeCell ref="D280:E280"/>
    <mergeCell ref="F280:G280"/>
    <mergeCell ref="B271:C271"/>
    <mergeCell ref="D271:E271"/>
    <mergeCell ref="F271:G271"/>
    <mergeCell ref="B272:C272"/>
    <mergeCell ref="D272:E272"/>
    <mergeCell ref="F272:G272"/>
    <mergeCell ref="B283:C283"/>
    <mergeCell ref="D283:E283"/>
    <mergeCell ref="F283:G283"/>
    <mergeCell ref="A285:G285"/>
    <mergeCell ref="B289:C289"/>
    <mergeCell ref="D289:E289"/>
    <mergeCell ref="F289:G289"/>
    <mergeCell ref="B281:C281"/>
    <mergeCell ref="D281:E281"/>
    <mergeCell ref="F281:G281"/>
    <mergeCell ref="B282:C282"/>
    <mergeCell ref="D282:E282"/>
    <mergeCell ref="F282:G282"/>
    <mergeCell ref="B292:C292"/>
    <mergeCell ref="D292:E292"/>
    <mergeCell ref="F292:G292"/>
    <mergeCell ref="B293:C293"/>
    <mergeCell ref="D293:E293"/>
    <mergeCell ref="F293:G293"/>
    <mergeCell ref="B290:C290"/>
    <mergeCell ref="D290:E290"/>
    <mergeCell ref="F290:G290"/>
    <mergeCell ref="B291:C291"/>
    <mergeCell ref="D291:E291"/>
    <mergeCell ref="F291:G291"/>
    <mergeCell ref="B301:C301"/>
    <mergeCell ref="D301:E301"/>
    <mergeCell ref="F301:G301"/>
    <mergeCell ref="B302:C302"/>
    <mergeCell ref="D302:E302"/>
    <mergeCell ref="F302:G302"/>
    <mergeCell ref="A295:G295"/>
    <mergeCell ref="B299:C299"/>
    <mergeCell ref="D299:E299"/>
    <mergeCell ref="F299:G299"/>
    <mergeCell ref="B300:C300"/>
    <mergeCell ref="D300:E300"/>
    <mergeCell ref="F300:G300"/>
    <mergeCell ref="B310:C310"/>
    <mergeCell ref="D310:E310"/>
    <mergeCell ref="F310:G310"/>
    <mergeCell ref="B311:C311"/>
    <mergeCell ref="D311:E311"/>
    <mergeCell ref="F311:G311"/>
    <mergeCell ref="A304:G304"/>
    <mergeCell ref="B308:C308"/>
    <mergeCell ref="D308:E308"/>
    <mergeCell ref="F308:G308"/>
    <mergeCell ref="B309:C309"/>
    <mergeCell ref="D309:E309"/>
    <mergeCell ref="F309:G309"/>
    <mergeCell ref="B314:C314"/>
    <mergeCell ref="D314:E314"/>
    <mergeCell ref="F314:G314"/>
    <mergeCell ref="A316:G316"/>
    <mergeCell ref="B320:C320"/>
    <mergeCell ref="D320:E320"/>
    <mergeCell ref="F320:G320"/>
    <mergeCell ref="B312:C312"/>
    <mergeCell ref="D312:E312"/>
    <mergeCell ref="F312:G312"/>
    <mergeCell ref="B313:C313"/>
    <mergeCell ref="D313:E313"/>
    <mergeCell ref="F313:G313"/>
    <mergeCell ref="B323:C323"/>
    <mergeCell ref="D323:E323"/>
    <mergeCell ref="F323:G323"/>
    <mergeCell ref="A325:G325"/>
    <mergeCell ref="A329:C329"/>
    <mergeCell ref="D329:E329"/>
    <mergeCell ref="F329:G329"/>
    <mergeCell ref="B321:C321"/>
    <mergeCell ref="D321:E321"/>
    <mergeCell ref="F321:G321"/>
    <mergeCell ref="B322:C322"/>
    <mergeCell ref="D322:E322"/>
    <mergeCell ref="F322:G322"/>
    <mergeCell ref="A332:C332"/>
    <mergeCell ref="D332:E332"/>
    <mergeCell ref="F332:G332"/>
    <mergeCell ref="A336:C336"/>
    <mergeCell ref="D336:E336"/>
    <mergeCell ref="F336:G336"/>
    <mergeCell ref="A330:C330"/>
    <mergeCell ref="D330:E330"/>
    <mergeCell ref="F330:G330"/>
    <mergeCell ref="A331:C331"/>
    <mergeCell ref="D331:E331"/>
    <mergeCell ref="F331:G331"/>
    <mergeCell ref="A339:C339"/>
    <mergeCell ref="D339:E339"/>
    <mergeCell ref="F339:G339"/>
    <mergeCell ref="A340:C340"/>
    <mergeCell ref="D340:E340"/>
    <mergeCell ref="F340:G340"/>
    <mergeCell ref="A337:C337"/>
    <mergeCell ref="D337:E337"/>
    <mergeCell ref="F337:G337"/>
    <mergeCell ref="A338:C338"/>
    <mergeCell ref="D338:E338"/>
    <mergeCell ref="F338:G338"/>
    <mergeCell ref="A344:G344"/>
    <mergeCell ref="A348:C348"/>
    <mergeCell ref="D348:E348"/>
    <mergeCell ref="F348:G348"/>
    <mergeCell ref="A349:C349"/>
    <mergeCell ref="D349:E349"/>
    <mergeCell ref="F349:G349"/>
    <mergeCell ref="A341:C341"/>
    <mergeCell ref="D341:E341"/>
    <mergeCell ref="F341:G341"/>
    <mergeCell ref="A342:C342"/>
    <mergeCell ref="D342:E342"/>
    <mergeCell ref="F342:G342"/>
    <mergeCell ref="A355:C355"/>
    <mergeCell ref="D355:E355"/>
    <mergeCell ref="F355:G355"/>
    <mergeCell ref="A356:C356"/>
    <mergeCell ref="D356:E356"/>
    <mergeCell ref="F356:G356"/>
    <mergeCell ref="A350:C350"/>
    <mergeCell ref="D350:E350"/>
    <mergeCell ref="F350:G350"/>
    <mergeCell ref="A351:C351"/>
    <mergeCell ref="D351:E351"/>
    <mergeCell ref="F351:G351"/>
    <mergeCell ref="A359:C359"/>
    <mergeCell ref="D359:E359"/>
    <mergeCell ref="F359:G359"/>
    <mergeCell ref="A360:C360"/>
    <mergeCell ref="D360:E360"/>
    <mergeCell ref="F360:G360"/>
    <mergeCell ref="A357:C357"/>
    <mergeCell ref="D357:E357"/>
    <mergeCell ref="F357:G357"/>
    <mergeCell ref="A358:C358"/>
    <mergeCell ref="D358:E358"/>
    <mergeCell ref="F358:G358"/>
    <mergeCell ref="A368:B368"/>
    <mergeCell ref="C368:D368"/>
    <mergeCell ref="E368:G368"/>
    <mergeCell ref="A369:B369"/>
    <mergeCell ref="C369:D369"/>
    <mergeCell ref="E369:G369"/>
    <mergeCell ref="A362:G362"/>
    <mergeCell ref="A366:B366"/>
    <mergeCell ref="C366:D366"/>
    <mergeCell ref="E366:G366"/>
    <mergeCell ref="A367:B367"/>
    <mergeCell ref="C367:D367"/>
    <mergeCell ref="E367:G367"/>
    <mergeCell ref="B377:C377"/>
    <mergeCell ref="D377:E377"/>
    <mergeCell ref="F377:G377"/>
    <mergeCell ref="B378:C378"/>
    <mergeCell ref="D378:E378"/>
    <mergeCell ref="F378:G378"/>
    <mergeCell ref="A371:G371"/>
    <mergeCell ref="B375:C375"/>
    <mergeCell ref="D375:E375"/>
    <mergeCell ref="F375:G375"/>
    <mergeCell ref="B376:C376"/>
    <mergeCell ref="D376:E376"/>
    <mergeCell ref="F376:G376"/>
    <mergeCell ref="A382:G382"/>
    <mergeCell ref="B386:C386"/>
    <mergeCell ref="D386:E386"/>
    <mergeCell ref="F386:G386"/>
    <mergeCell ref="B387:C387"/>
    <mergeCell ref="D387:E387"/>
    <mergeCell ref="F387:G387"/>
    <mergeCell ref="B379:C379"/>
    <mergeCell ref="D379:E379"/>
    <mergeCell ref="F379:G379"/>
    <mergeCell ref="B380:C380"/>
    <mergeCell ref="D380:E380"/>
    <mergeCell ref="F380:G380"/>
    <mergeCell ref="A391:G391"/>
    <mergeCell ref="B395:C395"/>
    <mergeCell ref="D395:E395"/>
    <mergeCell ref="F395:G395"/>
    <mergeCell ref="B396:C396"/>
    <mergeCell ref="D396:E396"/>
    <mergeCell ref="F396:G396"/>
    <mergeCell ref="B388:C388"/>
    <mergeCell ref="D388:E388"/>
    <mergeCell ref="F388:G388"/>
    <mergeCell ref="B389:C389"/>
    <mergeCell ref="D389:E389"/>
    <mergeCell ref="F389:G389"/>
    <mergeCell ref="A400:G400"/>
    <mergeCell ref="B404:C404"/>
    <mergeCell ref="D404:E404"/>
    <mergeCell ref="F404:G404"/>
    <mergeCell ref="B405:C405"/>
    <mergeCell ref="D405:E405"/>
    <mergeCell ref="F405:G405"/>
    <mergeCell ref="B397:C397"/>
    <mergeCell ref="D397:E397"/>
    <mergeCell ref="F397:G397"/>
    <mergeCell ref="B398:C398"/>
    <mergeCell ref="D398:E398"/>
    <mergeCell ref="F398:G398"/>
    <mergeCell ref="B408:C408"/>
    <mergeCell ref="D408:E408"/>
    <mergeCell ref="F408:G408"/>
    <mergeCell ref="B409:C409"/>
    <mergeCell ref="D409:E409"/>
    <mergeCell ref="F409:G409"/>
    <mergeCell ref="B406:C406"/>
    <mergeCell ref="D406:E406"/>
    <mergeCell ref="F406:G406"/>
    <mergeCell ref="B407:C407"/>
    <mergeCell ref="D407:E407"/>
    <mergeCell ref="F407:G407"/>
    <mergeCell ref="B412:C412"/>
    <mergeCell ref="D412:E412"/>
    <mergeCell ref="F412:G412"/>
    <mergeCell ref="B413:C413"/>
    <mergeCell ref="D413:E413"/>
    <mergeCell ref="F413:G413"/>
    <mergeCell ref="B410:C410"/>
    <mergeCell ref="D410:E410"/>
    <mergeCell ref="F410:G410"/>
    <mergeCell ref="B411:C411"/>
    <mergeCell ref="D411:E411"/>
    <mergeCell ref="F411:G411"/>
    <mergeCell ref="A72:G72"/>
    <mergeCell ref="B76:C76"/>
    <mergeCell ref="D76:E76"/>
    <mergeCell ref="F76:G76"/>
    <mergeCell ref="B77:C77"/>
    <mergeCell ref="D77:E77"/>
    <mergeCell ref="F77:G77"/>
    <mergeCell ref="B78:C78"/>
    <mergeCell ref="C454:D454"/>
    <mergeCell ref="F454:G454"/>
    <mergeCell ref="C450:D450"/>
    <mergeCell ref="F450:G450"/>
    <mergeCell ref="C451:D451"/>
    <mergeCell ref="F451:G451"/>
    <mergeCell ref="C453:D453"/>
    <mergeCell ref="F453:G453"/>
    <mergeCell ref="B418:C418"/>
    <mergeCell ref="D418:E418"/>
    <mergeCell ref="F418:G418"/>
    <mergeCell ref="B421:C421"/>
    <mergeCell ref="D421:E421"/>
    <mergeCell ref="F421:G421"/>
    <mergeCell ref="B416:C416"/>
    <mergeCell ref="D416:E416"/>
    <mergeCell ref="D78:E78"/>
    <mergeCell ref="F78:G78"/>
    <mergeCell ref="B82:C82"/>
    <mergeCell ref="D82:E82"/>
    <mergeCell ref="F82:G82"/>
    <mergeCell ref="B83:C83"/>
    <mergeCell ref="D83:E83"/>
    <mergeCell ref="F83:G83"/>
    <mergeCell ref="A459:B459"/>
    <mergeCell ref="F218:G219"/>
    <mergeCell ref="C456:D456"/>
    <mergeCell ref="F456:G456"/>
    <mergeCell ref="C457:D457"/>
    <mergeCell ref="F457:G457"/>
    <mergeCell ref="F416:G416"/>
    <mergeCell ref="B417:C417"/>
    <mergeCell ref="D417:E417"/>
    <mergeCell ref="F417:G417"/>
    <mergeCell ref="B414:C414"/>
    <mergeCell ref="D414:E414"/>
    <mergeCell ref="F414:G414"/>
    <mergeCell ref="B415:C415"/>
    <mergeCell ref="D415:E415"/>
    <mergeCell ref="F415:G415"/>
    <mergeCell ref="B84:C84"/>
    <mergeCell ref="D84:E84"/>
    <mergeCell ref="F84:G84"/>
    <mergeCell ref="B176:C176"/>
    <mergeCell ref="D176:E176"/>
    <mergeCell ref="F176:G176"/>
    <mergeCell ref="B177:C177"/>
    <mergeCell ref="D177:E177"/>
    <mergeCell ref="F177:G177"/>
    <mergeCell ref="C169:D169"/>
    <mergeCell ref="F169:G169"/>
    <mergeCell ref="A171:G171"/>
    <mergeCell ref="B175:C175"/>
    <mergeCell ref="D175:E175"/>
    <mergeCell ref="F175:G175"/>
    <mergeCell ref="C166:D166"/>
    <mergeCell ref="F166:G166"/>
    <mergeCell ref="C167:D167"/>
    <mergeCell ref="F167:G167"/>
    <mergeCell ref="C168:D168"/>
    <mergeCell ref="F168:G168"/>
    <mergeCell ref="A156:G156"/>
    <mergeCell ref="C160:D160"/>
    <mergeCell ref="F160:G160"/>
  </mergeCells>
  <pageMargins left="1.3779527559055118" right="0.39370078740157483" top="0.98425196850393704" bottom="0.78740157480314965" header="0.31496062992125984" footer="0.31496062992125984"/>
  <pageSetup paperSize="9" scale="46" orientation="portrait" horizontalDpi="300" verticalDpi="300" r:id="rId1"/>
  <rowBreaks count="8" manualBreakCount="8">
    <brk id="32" max="16383" man="1"/>
    <brk id="84" max="16383" man="1"/>
    <brk id="139" max="16383" man="1"/>
    <brk id="177" max="16383" man="1"/>
    <brk id="233" max="16383" man="1"/>
    <brk id="282" max="16383" man="1"/>
    <brk id="323" max="16383" man="1"/>
    <brk id="36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14"/>
  <sheetViews>
    <sheetView view="pageBreakPreview" zoomScaleNormal="100" zoomScaleSheetLayoutView="100" workbookViewId="0">
      <selection activeCell="H124" sqref="H124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6" width="17.44140625" style="7" customWidth="1"/>
    <col min="7" max="8" width="8.88671875" style="7"/>
    <col min="9" max="9" width="12.33203125" style="7" bestFit="1" customWidth="1"/>
    <col min="10" max="16384" width="8.88671875" style="7"/>
  </cols>
  <sheetData>
    <row r="1" spans="1:6" ht="17.399999999999999" x14ac:dyDescent="0.3">
      <c r="A1" s="369" t="s">
        <v>187</v>
      </c>
      <c r="B1" s="369"/>
      <c r="C1" s="369"/>
      <c r="D1" s="369"/>
      <c r="E1" s="369"/>
      <c r="F1" s="369"/>
    </row>
    <row r="2" spans="1:6" ht="17.399999999999999" x14ac:dyDescent="0.3">
      <c r="A2" s="369" t="s">
        <v>355</v>
      </c>
      <c r="B2" s="369"/>
      <c r="C2" s="369"/>
      <c r="D2" s="369"/>
      <c r="E2" s="369"/>
      <c r="F2" s="369"/>
    </row>
    <row r="3" spans="1:6" ht="15" x14ac:dyDescent="0.3">
      <c r="A3" s="30"/>
    </row>
    <row r="4" spans="1:6" ht="18.600000000000001" thickBot="1" x14ac:dyDescent="0.35">
      <c r="A4" s="6"/>
      <c r="F4" s="6" t="s">
        <v>51</v>
      </c>
    </row>
    <row r="5" spans="1:6" ht="18.600000000000001" customHeight="1" x14ac:dyDescent="0.3">
      <c r="A5" s="374" t="s">
        <v>0</v>
      </c>
      <c r="B5" s="367" t="s">
        <v>45</v>
      </c>
      <c r="C5" s="376" t="s">
        <v>46</v>
      </c>
      <c r="D5" s="367" t="s">
        <v>1</v>
      </c>
      <c r="E5" s="367" t="s">
        <v>2</v>
      </c>
      <c r="F5" s="389"/>
    </row>
    <row r="6" spans="1:6" ht="125.4" thickBot="1" x14ac:dyDescent="0.35">
      <c r="A6" s="375"/>
      <c r="B6" s="368"/>
      <c r="C6" s="377"/>
      <c r="D6" s="368"/>
      <c r="E6" s="125" t="s">
        <v>3</v>
      </c>
      <c r="F6" s="38" t="s">
        <v>4</v>
      </c>
    </row>
    <row r="7" spans="1:6" ht="15" thickBot="1" x14ac:dyDescent="0.35">
      <c r="A7" s="43">
        <v>1</v>
      </c>
      <c r="B7" s="44">
        <v>2</v>
      </c>
      <c r="C7" s="44">
        <v>3</v>
      </c>
      <c r="D7" s="44">
        <v>4</v>
      </c>
      <c r="E7" s="44">
        <v>5</v>
      </c>
      <c r="F7" s="45">
        <v>6</v>
      </c>
    </row>
    <row r="8" spans="1:6" ht="54" x14ac:dyDescent="0.3">
      <c r="A8" s="39" t="s">
        <v>47</v>
      </c>
      <c r="B8" s="40" t="s">
        <v>5</v>
      </c>
      <c r="C8" s="40" t="s">
        <v>5</v>
      </c>
      <c r="D8" s="41">
        <f>E8+F8</f>
        <v>0</v>
      </c>
      <c r="E8" s="41">
        <v>0</v>
      </c>
      <c r="F8" s="42">
        <v>0</v>
      </c>
    </row>
    <row r="9" spans="1:6" ht="54" x14ac:dyDescent="0.3">
      <c r="A9" s="126" t="s">
        <v>48</v>
      </c>
      <c r="B9" s="128" t="s">
        <v>5</v>
      </c>
      <c r="C9" s="128" t="s">
        <v>5</v>
      </c>
      <c r="D9" s="5">
        <f t="shared" ref="D9:D72" si="0">E9+F9</f>
        <v>0</v>
      </c>
      <c r="E9" s="5">
        <f>E10+E8-E15+E104</f>
        <v>0</v>
      </c>
      <c r="F9" s="31">
        <f>F10+F8-F15+F104</f>
        <v>0</v>
      </c>
    </row>
    <row r="10" spans="1:6" ht="18" x14ac:dyDescent="0.3">
      <c r="A10" s="126" t="s">
        <v>49</v>
      </c>
      <c r="B10" s="128" t="s">
        <v>5</v>
      </c>
      <c r="C10" s="128" t="s">
        <v>5</v>
      </c>
      <c r="D10" s="2">
        <f>E10+F10</f>
        <v>5107868</v>
      </c>
      <c r="E10" s="2">
        <v>5107868</v>
      </c>
      <c r="F10" s="4">
        <f>F12</f>
        <v>0</v>
      </c>
    </row>
    <row r="11" spans="1:6" ht="18" x14ac:dyDescent="0.3">
      <c r="A11" s="126" t="s">
        <v>6</v>
      </c>
      <c r="B11" s="128"/>
      <c r="C11" s="128"/>
      <c r="D11" s="2"/>
      <c r="E11" s="2"/>
      <c r="F11" s="4"/>
    </row>
    <row r="12" spans="1:6" ht="18" x14ac:dyDescent="0.3">
      <c r="A12" s="126" t="s">
        <v>62</v>
      </c>
      <c r="B12" s="128">
        <v>150</v>
      </c>
      <c r="C12" s="128" t="s">
        <v>5</v>
      </c>
      <c r="D12" s="2">
        <f t="shared" si="0"/>
        <v>5107868</v>
      </c>
      <c r="E12" s="2">
        <f>SUM(E13:E14)</f>
        <v>5107868</v>
      </c>
      <c r="F12" s="4">
        <f>SUM(F13:F14)</f>
        <v>0</v>
      </c>
    </row>
    <row r="13" spans="1:6" ht="18" x14ac:dyDescent="0.3">
      <c r="A13" s="126" t="s">
        <v>6</v>
      </c>
      <c r="B13" s="128"/>
      <c r="C13" s="128"/>
      <c r="D13" s="2">
        <f t="shared" si="0"/>
        <v>0</v>
      </c>
      <c r="E13" s="2"/>
      <c r="F13" s="4"/>
    </row>
    <row r="14" spans="1:6" ht="409.2" customHeight="1" x14ac:dyDescent="0.3">
      <c r="A14" s="126" t="s">
        <v>345</v>
      </c>
      <c r="B14" s="128"/>
      <c r="C14" s="128"/>
      <c r="D14" s="2">
        <f t="shared" si="0"/>
        <v>5107868</v>
      </c>
      <c r="E14" s="2">
        <v>5107868</v>
      </c>
      <c r="F14" s="4">
        <v>0</v>
      </c>
    </row>
    <row r="15" spans="1:6" ht="18" x14ac:dyDescent="0.3">
      <c r="A15" s="126" t="s">
        <v>7</v>
      </c>
      <c r="B15" s="128" t="s">
        <v>5</v>
      </c>
      <c r="C15" s="128">
        <v>900</v>
      </c>
      <c r="D15" s="5">
        <f t="shared" si="0"/>
        <v>5107868</v>
      </c>
      <c r="E15" s="2">
        <f>E17+E88</f>
        <v>5107868</v>
      </c>
      <c r="F15" s="4">
        <f>F17+F88</f>
        <v>0</v>
      </c>
    </row>
    <row r="16" spans="1:6" ht="18" x14ac:dyDescent="0.3">
      <c r="A16" s="126" t="s">
        <v>6</v>
      </c>
      <c r="B16" s="128"/>
      <c r="C16" s="128"/>
      <c r="D16" s="5"/>
      <c r="E16" s="2"/>
      <c r="F16" s="4"/>
    </row>
    <row r="17" spans="1:6" ht="18" x14ac:dyDescent="0.3">
      <c r="A17" s="126" t="s">
        <v>8</v>
      </c>
      <c r="B17" s="128" t="s">
        <v>5</v>
      </c>
      <c r="C17" s="128">
        <v>200</v>
      </c>
      <c r="D17" s="5">
        <f t="shared" si="0"/>
        <v>5107868</v>
      </c>
      <c r="E17" s="2">
        <f>E19+E27+E56+E67</f>
        <v>5107868</v>
      </c>
      <c r="F17" s="4">
        <f>F19+F27+F56+F67</f>
        <v>0</v>
      </c>
    </row>
    <row r="18" spans="1:6" ht="14.4" customHeight="1" x14ac:dyDescent="0.3">
      <c r="A18" s="126" t="s">
        <v>9</v>
      </c>
      <c r="B18" s="128"/>
      <c r="C18" s="128"/>
      <c r="D18" s="5"/>
      <c r="E18" s="2"/>
      <c r="F18" s="4"/>
    </row>
    <row r="19" spans="1:6" ht="72" x14ac:dyDescent="0.3">
      <c r="A19" s="126" t="s">
        <v>10</v>
      </c>
      <c r="B19" s="128" t="s">
        <v>5</v>
      </c>
      <c r="C19" s="128">
        <v>210</v>
      </c>
      <c r="D19" s="5">
        <f t="shared" si="0"/>
        <v>0</v>
      </c>
      <c r="E19" s="2">
        <f>E21+E22+E23+E24</f>
        <v>0</v>
      </c>
      <c r="F19" s="4">
        <f>F21+F22+F23+F24</f>
        <v>0</v>
      </c>
    </row>
    <row r="20" spans="1:6" ht="18" x14ac:dyDescent="0.3">
      <c r="A20" s="126" t="s">
        <v>9</v>
      </c>
      <c r="B20" s="128"/>
      <c r="C20" s="128"/>
      <c r="D20" s="5"/>
      <c r="E20" s="2"/>
      <c r="F20" s="4"/>
    </row>
    <row r="21" spans="1:6" ht="18" x14ac:dyDescent="0.3">
      <c r="A21" s="126" t="s">
        <v>11</v>
      </c>
      <c r="B21" s="128">
        <v>111</v>
      </c>
      <c r="C21" s="128">
        <v>211</v>
      </c>
      <c r="D21" s="5">
        <f t="shared" si="0"/>
        <v>0</v>
      </c>
      <c r="E21" s="2">
        <v>0</v>
      </c>
      <c r="F21" s="4">
        <v>0</v>
      </c>
    </row>
    <row r="22" spans="1:6" ht="72" x14ac:dyDescent="0.3">
      <c r="A22" s="126" t="s">
        <v>12</v>
      </c>
      <c r="B22" s="128">
        <v>112</v>
      </c>
      <c r="C22" s="128">
        <v>212</v>
      </c>
      <c r="D22" s="5">
        <f t="shared" si="0"/>
        <v>0</v>
      </c>
      <c r="E22" s="2">
        <v>0</v>
      </c>
      <c r="F22" s="4">
        <v>0</v>
      </c>
    </row>
    <row r="23" spans="1:6" ht="54" x14ac:dyDescent="0.3">
      <c r="A23" s="126" t="s">
        <v>13</v>
      </c>
      <c r="B23" s="128">
        <v>119</v>
      </c>
      <c r="C23" s="128">
        <v>213</v>
      </c>
      <c r="D23" s="5">
        <f t="shared" si="0"/>
        <v>0</v>
      </c>
      <c r="E23" s="2">
        <v>0</v>
      </c>
      <c r="F23" s="4">
        <v>0</v>
      </c>
    </row>
    <row r="24" spans="1:6" ht="72" x14ac:dyDescent="0.3">
      <c r="A24" s="126" t="s">
        <v>197</v>
      </c>
      <c r="B24" s="128" t="s">
        <v>5</v>
      </c>
      <c r="C24" s="128">
        <v>214</v>
      </c>
      <c r="D24" s="5">
        <f>E24+F24</f>
        <v>0</v>
      </c>
      <c r="E24" s="2">
        <f>E25+E26</f>
        <v>0</v>
      </c>
      <c r="F24" s="4">
        <f>F25+F26</f>
        <v>0</v>
      </c>
    </row>
    <row r="25" spans="1:6" ht="18" x14ac:dyDescent="0.3">
      <c r="A25" s="443" t="s">
        <v>6</v>
      </c>
      <c r="B25" s="128">
        <v>112</v>
      </c>
      <c r="C25" s="128">
        <v>214</v>
      </c>
      <c r="D25" s="5">
        <f t="shared" si="0"/>
        <v>0</v>
      </c>
      <c r="E25" s="2">
        <v>0</v>
      </c>
      <c r="F25" s="4">
        <v>0</v>
      </c>
    </row>
    <row r="26" spans="1:6" ht="25.2" customHeight="1" x14ac:dyDescent="0.3">
      <c r="A26" s="444"/>
      <c r="B26" s="128">
        <v>244</v>
      </c>
      <c r="C26" s="128">
        <v>214</v>
      </c>
      <c r="D26" s="5">
        <v>0</v>
      </c>
      <c r="E26" s="2">
        <v>0</v>
      </c>
      <c r="F26" s="4">
        <v>0</v>
      </c>
    </row>
    <row r="27" spans="1:6" ht="36" x14ac:dyDescent="0.3">
      <c r="A27" s="126" t="s">
        <v>14</v>
      </c>
      <c r="B27" s="128" t="s">
        <v>5</v>
      </c>
      <c r="C27" s="128">
        <v>220</v>
      </c>
      <c r="D27" s="5">
        <f t="shared" si="0"/>
        <v>5107868</v>
      </c>
      <c r="E27" s="2">
        <f>E29+E30+E33+E41+E42+E45+E51</f>
        <v>5107868</v>
      </c>
      <c r="F27" s="4">
        <f>F29+F30+F33+F41+F42+F45+F51</f>
        <v>0</v>
      </c>
    </row>
    <row r="28" spans="1:6" ht="18" x14ac:dyDescent="0.3">
      <c r="A28" s="126" t="s">
        <v>9</v>
      </c>
      <c r="B28" s="128"/>
      <c r="C28" s="128"/>
      <c r="D28" s="5"/>
      <c r="E28" s="2"/>
      <c r="F28" s="4"/>
    </row>
    <row r="29" spans="1:6" ht="18" x14ac:dyDescent="0.3">
      <c r="A29" s="126" t="s">
        <v>15</v>
      </c>
      <c r="B29" s="128">
        <v>244</v>
      </c>
      <c r="C29" s="128">
        <v>221</v>
      </c>
      <c r="D29" s="5">
        <f t="shared" si="0"/>
        <v>0</v>
      </c>
      <c r="E29" s="2">
        <v>0</v>
      </c>
      <c r="F29" s="4">
        <v>0</v>
      </c>
    </row>
    <row r="30" spans="1:6" ht="36" x14ac:dyDescent="0.3">
      <c r="A30" s="126" t="s">
        <v>16</v>
      </c>
      <c r="B30" s="128" t="s">
        <v>5</v>
      </c>
      <c r="C30" s="128">
        <v>222</v>
      </c>
      <c r="D30" s="5">
        <f t="shared" si="0"/>
        <v>0</v>
      </c>
      <c r="E30" s="2">
        <f>E31+E32</f>
        <v>0</v>
      </c>
      <c r="F30" s="4">
        <f>F31+F32</f>
        <v>0</v>
      </c>
    </row>
    <row r="31" spans="1:6" ht="22.95" customHeight="1" x14ac:dyDescent="0.3">
      <c r="A31" s="370" t="s">
        <v>6</v>
      </c>
      <c r="B31" s="128">
        <v>112</v>
      </c>
      <c r="C31" s="128">
        <v>222</v>
      </c>
      <c r="D31" s="5">
        <f t="shared" si="0"/>
        <v>0</v>
      </c>
      <c r="E31" s="2">
        <v>0</v>
      </c>
      <c r="F31" s="4">
        <v>0</v>
      </c>
    </row>
    <row r="32" spans="1:6" ht="18" x14ac:dyDescent="0.3">
      <c r="A32" s="370"/>
      <c r="B32" s="128">
        <v>244</v>
      </c>
      <c r="C32" s="128">
        <v>222</v>
      </c>
      <c r="D32" s="5">
        <f t="shared" si="0"/>
        <v>0</v>
      </c>
      <c r="E32" s="2">
        <v>0</v>
      </c>
      <c r="F32" s="4">
        <v>0</v>
      </c>
    </row>
    <row r="33" spans="1:6" ht="36" x14ac:dyDescent="0.3">
      <c r="A33" s="126" t="s">
        <v>17</v>
      </c>
      <c r="B33" s="128" t="s">
        <v>5</v>
      </c>
      <c r="C33" s="128">
        <v>223</v>
      </c>
      <c r="D33" s="5">
        <f t="shared" si="0"/>
        <v>0</v>
      </c>
      <c r="E33" s="2">
        <f t="shared" ref="E33:F33" si="1">E35+E36+E37+E38+E39</f>
        <v>0</v>
      </c>
      <c r="F33" s="4">
        <f t="shared" si="1"/>
        <v>0</v>
      </c>
    </row>
    <row r="34" spans="1:6" ht="18" x14ac:dyDescent="0.3">
      <c r="A34" s="126" t="s">
        <v>6</v>
      </c>
      <c r="B34" s="128"/>
      <c r="C34" s="128"/>
      <c r="D34" s="5"/>
      <c r="E34" s="2"/>
      <c r="F34" s="4"/>
    </row>
    <row r="35" spans="1:6" ht="54" x14ac:dyDescent="0.3">
      <c r="A35" s="126" t="s">
        <v>18</v>
      </c>
      <c r="B35" s="128">
        <v>247</v>
      </c>
      <c r="C35" s="128">
        <v>223</v>
      </c>
      <c r="D35" s="5">
        <f t="shared" si="0"/>
        <v>0</v>
      </c>
      <c r="E35" s="2">
        <v>0</v>
      </c>
      <c r="F35" s="4">
        <v>0</v>
      </c>
    </row>
    <row r="36" spans="1:6" ht="36" x14ac:dyDescent="0.3">
      <c r="A36" s="126" t="s">
        <v>19</v>
      </c>
      <c r="B36" s="128">
        <v>247</v>
      </c>
      <c r="C36" s="128">
        <v>223</v>
      </c>
      <c r="D36" s="5">
        <f t="shared" si="0"/>
        <v>0</v>
      </c>
      <c r="E36" s="2">
        <v>0</v>
      </c>
      <c r="F36" s="4">
        <v>0</v>
      </c>
    </row>
    <row r="37" spans="1:6" ht="54" x14ac:dyDescent="0.3">
      <c r="A37" s="126" t="s">
        <v>20</v>
      </c>
      <c r="B37" s="128">
        <v>247</v>
      </c>
      <c r="C37" s="128">
        <v>223</v>
      </c>
      <c r="D37" s="5">
        <f t="shared" si="0"/>
        <v>0</v>
      </c>
      <c r="E37" s="2">
        <v>0</v>
      </c>
      <c r="F37" s="4">
        <v>0</v>
      </c>
    </row>
    <row r="38" spans="1:6" ht="72" x14ac:dyDescent="0.3">
      <c r="A38" s="126" t="s">
        <v>21</v>
      </c>
      <c r="B38" s="128">
        <v>244</v>
      </c>
      <c r="C38" s="128">
        <v>223</v>
      </c>
      <c r="D38" s="5">
        <f t="shared" si="0"/>
        <v>0</v>
      </c>
      <c r="E38" s="2">
        <v>0</v>
      </c>
      <c r="F38" s="4">
        <v>0</v>
      </c>
    </row>
    <row r="39" spans="1:6" ht="54" x14ac:dyDescent="0.3">
      <c r="A39" s="126" t="s">
        <v>22</v>
      </c>
      <c r="B39" s="128">
        <v>244</v>
      </c>
      <c r="C39" s="128">
        <v>223</v>
      </c>
      <c r="D39" s="5">
        <f t="shared" si="0"/>
        <v>0</v>
      </c>
      <c r="E39" s="2">
        <v>0</v>
      </c>
      <c r="F39" s="4">
        <v>0</v>
      </c>
    </row>
    <row r="40" spans="1:6" ht="36" x14ac:dyDescent="0.3">
      <c r="A40" s="232" t="s">
        <v>306</v>
      </c>
      <c r="B40" s="233">
        <v>244</v>
      </c>
      <c r="C40" s="233">
        <v>223</v>
      </c>
      <c r="D40" s="5">
        <f t="shared" ref="D40" si="2">E40+F40</f>
        <v>0</v>
      </c>
      <c r="E40" s="2">
        <v>0</v>
      </c>
      <c r="F40" s="4">
        <v>0</v>
      </c>
    </row>
    <row r="41" spans="1:6" ht="145.94999999999999" customHeight="1" x14ac:dyDescent="0.3">
      <c r="A41" s="126" t="s">
        <v>23</v>
      </c>
      <c r="B41" s="128">
        <v>244</v>
      </c>
      <c r="C41" s="128">
        <v>224</v>
      </c>
      <c r="D41" s="5">
        <f t="shared" si="0"/>
        <v>0</v>
      </c>
      <c r="E41" s="2">
        <v>0</v>
      </c>
      <c r="F41" s="4">
        <v>0</v>
      </c>
    </row>
    <row r="42" spans="1:6" ht="54" x14ac:dyDescent="0.3">
      <c r="A42" s="126" t="s">
        <v>24</v>
      </c>
      <c r="B42" s="128" t="s">
        <v>5</v>
      </c>
      <c r="C42" s="128">
        <v>225</v>
      </c>
      <c r="D42" s="2">
        <f t="shared" ref="D42:F42" si="3">D43+D44</f>
        <v>5107868</v>
      </c>
      <c r="E42" s="2">
        <f>E43+E44</f>
        <v>5107868</v>
      </c>
      <c r="F42" s="4">
        <f t="shared" si="3"/>
        <v>0</v>
      </c>
    </row>
    <row r="43" spans="1:6" ht="18" x14ac:dyDescent="0.3">
      <c r="A43" s="370" t="s">
        <v>6</v>
      </c>
      <c r="B43" s="128">
        <v>243</v>
      </c>
      <c r="C43" s="128">
        <v>225</v>
      </c>
      <c r="D43" s="5">
        <f t="shared" si="0"/>
        <v>5107868</v>
      </c>
      <c r="E43" s="2">
        <v>5107868</v>
      </c>
      <c r="F43" s="4">
        <v>0</v>
      </c>
    </row>
    <row r="44" spans="1:6" ht="18" x14ac:dyDescent="0.3">
      <c r="A44" s="370"/>
      <c r="B44" s="128">
        <v>244</v>
      </c>
      <c r="C44" s="128">
        <v>225</v>
      </c>
      <c r="D44" s="5">
        <f t="shared" si="0"/>
        <v>0</v>
      </c>
      <c r="E44" s="2">
        <v>0</v>
      </c>
      <c r="F44" s="4">
        <v>0</v>
      </c>
    </row>
    <row r="45" spans="1:6" ht="36" x14ac:dyDescent="0.3">
      <c r="A45" s="126" t="s">
        <v>58</v>
      </c>
      <c r="B45" s="128" t="s">
        <v>5</v>
      </c>
      <c r="C45" s="128">
        <v>226</v>
      </c>
      <c r="D45" s="5">
        <f t="shared" si="0"/>
        <v>0</v>
      </c>
      <c r="E45" s="2">
        <f>E46+E47+E49+E50+E48</f>
        <v>0</v>
      </c>
      <c r="F45" s="4">
        <f>F46+F47+F49+F50+F48</f>
        <v>0</v>
      </c>
    </row>
    <row r="46" spans="1:6" ht="18" x14ac:dyDescent="0.3">
      <c r="A46" s="370" t="s">
        <v>6</v>
      </c>
      <c r="B46" s="128">
        <v>112</v>
      </c>
      <c r="C46" s="128">
        <v>226</v>
      </c>
      <c r="D46" s="5">
        <f t="shared" si="0"/>
        <v>0</v>
      </c>
      <c r="E46" s="2">
        <v>0</v>
      </c>
      <c r="F46" s="4">
        <v>0</v>
      </c>
    </row>
    <row r="47" spans="1:6" ht="18" x14ac:dyDescent="0.3">
      <c r="A47" s="370"/>
      <c r="B47" s="128">
        <v>113</v>
      </c>
      <c r="C47" s="128">
        <v>226</v>
      </c>
      <c r="D47" s="5">
        <f t="shared" si="0"/>
        <v>0</v>
      </c>
      <c r="E47" s="2">
        <v>0</v>
      </c>
      <c r="F47" s="4">
        <v>0</v>
      </c>
    </row>
    <row r="48" spans="1:6" ht="18" x14ac:dyDescent="0.3">
      <c r="A48" s="370"/>
      <c r="B48" s="128">
        <v>119</v>
      </c>
      <c r="C48" s="128">
        <v>226</v>
      </c>
      <c r="D48" s="5">
        <f t="shared" si="0"/>
        <v>0</v>
      </c>
      <c r="E48" s="2">
        <v>0</v>
      </c>
      <c r="F48" s="4">
        <v>0</v>
      </c>
    </row>
    <row r="49" spans="1:6" ht="18" x14ac:dyDescent="0.3">
      <c r="A49" s="370"/>
      <c r="B49" s="128">
        <v>243</v>
      </c>
      <c r="C49" s="128">
        <v>226</v>
      </c>
      <c r="D49" s="5">
        <f t="shared" si="0"/>
        <v>0</v>
      </c>
      <c r="E49" s="2">
        <v>0</v>
      </c>
      <c r="F49" s="4">
        <v>0</v>
      </c>
    </row>
    <row r="50" spans="1:6" ht="18" x14ac:dyDescent="0.3">
      <c r="A50" s="370"/>
      <c r="B50" s="128">
        <v>244</v>
      </c>
      <c r="C50" s="128">
        <v>226</v>
      </c>
      <c r="D50" s="5">
        <f t="shared" si="0"/>
        <v>0</v>
      </c>
      <c r="E50" s="2">
        <v>0</v>
      </c>
      <c r="F50" s="4">
        <v>0</v>
      </c>
    </row>
    <row r="51" spans="1:6" ht="18" x14ac:dyDescent="0.3">
      <c r="A51" s="126" t="s">
        <v>25</v>
      </c>
      <c r="B51" s="128">
        <v>244</v>
      </c>
      <c r="C51" s="128">
        <v>227</v>
      </c>
      <c r="D51" s="5">
        <f t="shared" si="0"/>
        <v>0</v>
      </c>
      <c r="E51" s="2">
        <v>0</v>
      </c>
      <c r="F51" s="4">
        <v>0</v>
      </c>
    </row>
    <row r="52" spans="1:6" ht="54" x14ac:dyDescent="0.3">
      <c r="A52" s="304" t="s">
        <v>285</v>
      </c>
      <c r="B52" s="305" t="s">
        <v>115</v>
      </c>
      <c r="C52" s="305">
        <v>228</v>
      </c>
      <c r="D52" s="5">
        <f>E52+F52</f>
        <v>0</v>
      </c>
      <c r="E52" s="2">
        <v>0</v>
      </c>
      <c r="F52" s="4">
        <v>0</v>
      </c>
    </row>
    <row r="53" spans="1:6" ht="18" x14ac:dyDescent="0.3">
      <c r="A53" s="371" t="s">
        <v>6</v>
      </c>
      <c r="B53" s="336">
        <v>243</v>
      </c>
      <c r="C53" s="336">
        <v>228</v>
      </c>
      <c r="D53" s="5">
        <f>E53+F53</f>
        <v>0</v>
      </c>
      <c r="E53" s="2">
        <v>0</v>
      </c>
      <c r="F53" s="4">
        <v>0</v>
      </c>
    </row>
    <row r="54" spans="1:6" ht="18" x14ac:dyDescent="0.3">
      <c r="A54" s="372"/>
      <c r="B54" s="336">
        <v>244</v>
      </c>
      <c r="C54" s="336">
        <v>228</v>
      </c>
      <c r="D54" s="5">
        <f>E54+F54</f>
        <v>0</v>
      </c>
      <c r="E54" s="2">
        <v>0</v>
      </c>
      <c r="F54" s="4">
        <v>0</v>
      </c>
    </row>
    <row r="55" spans="1:6" ht="126" x14ac:dyDescent="0.3">
      <c r="A55" s="172" t="s">
        <v>342</v>
      </c>
      <c r="B55" s="173">
        <v>244</v>
      </c>
      <c r="C55" s="173">
        <v>229</v>
      </c>
      <c r="D55" s="5">
        <f>E55+F55</f>
        <v>0</v>
      </c>
      <c r="E55" s="2">
        <v>0</v>
      </c>
      <c r="F55" s="4">
        <v>0</v>
      </c>
    </row>
    <row r="56" spans="1:6" ht="36" x14ac:dyDescent="0.3">
      <c r="A56" s="126" t="s">
        <v>26</v>
      </c>
      <c r="B56" s="128" t="s">
        <v>5</v>
      </c>
      <c r="C56" s="128">
        <v>260</v>
      </c>
      <c r="D56" s="5">
        <f t="shared" si="0"/>
        <v>0</v>
      </c>
      <c r="E56" s="2">
        <f>E60+E62+E66</f>
        <v>0</v>
      </c>
      <c r="F56" s="4">
        <f>F60+F62+F66</f>
        <v>0</v>
      </c>
    </row>
    <row r="57" spans="1:6" ht="72" x14ac:dyDescent="0.3">
      <c r="A57" s="274" t="s">
        <v>325</v>
      </c>
      <c r="B57" s="275" t="s">
        <v>115</v>
      </c>
      <c r="C57" s="275">
        <v>263</v>
      </c>
      <c r="D57" s="5">
        <f t="shared" ref="D57" si="4">E57+F57</f>
        <v>0</v>
      </c>
      <c r="E57" s="2">
        <v>0</v>
      </c>
      <c r="F57" s="4">
        <v>0</v>
      </c>
    </row>
    <row r="58" spans="1:6" ht="18" x14ac:dyDescent="0.3">
      <c r="A58" s="371" t="s">
        <v>6</v>
      </c>
      <c r="B58" s="330">
        <v>321</v>
      </c>
      <c r="C58" s="330">
        <v>263</v>
      </c>
      <c r="D58" s="5">
        <f t="shared" ref="D58:D59" si="5">E58+F58</f>
        <v>0</v>
      </c>
      <c r="E58" s="2">
        <v>0</v>
      </c>
      <c r="F58" s="4">
        <v>0</v>
      </c>
    </row>
    <row r="59" spans="1:6" ht="18" x14ac:dyDescent="0.3">
      <c r="A59" s="372"/>
      <c r="B59" s="330">
        <v>323</v>
      </c>
      <c r="C59" s="330">
        <v>263</v>
      </c>
      <c r="D59" s="5">
        <f t="shared" si="5"/>
        <v>0</v>
      </c>
      <c r="E59" s="2">
        <v>0</v>
      </c>
      <c r="F59" s="4">
        <v>0</v>
      </c>
    </row>
    <row r="60" spans="1:6" ht="90" x14ac:dyDescent="0.3">
      <c r="A60" s="126" t="s">
        <v>27</v>
      </c>
      <c r="B60" s="128">
        <v>321</v>
      </c>
      <c r="C60" s="128">
        <v>264</v>
      </c>
      <c r="D60" s="5">
        <f t="shared" si="0"/>
        <v>0</v>
      </c>
      <c r="E60" s="2">
        <v>0</v>
      </c>
      <c r="F60" s="4">
        <v>0</v>
      </c>
    </row>
    <row r="61" spans="1:6" ht="126" x14ac:dyDescent="0.3">
      <c r="A61" s="229" t="s">
        <v>304</v>
      </c>
      <c r="B61" s="230">
        <v>119</v>
      </c>
      <c r="C61" s="230">
        <v>265</v>
      </c>
      <c r="D61" s="5">
        <f t="shared" si="0"/>
        <v>0</v>
      </c>
      <c r="E61" s="2">
        <v>0</v>
      </c>
      <c r="F61" s="2">
        <v>0</v>
      </c>
    </row>
    <row r="62" spans="1:6" ht="72" x14ac:dyDescent="0.3">
      <c r="A62" s="126" t="s">
        <v>28</v>
      </c>
      <c r="B62" s="128" t="s">
        <v>5</v>
      </c>
      <c r="C62" s="128">
        <v>266</v>
      </c>
      <c r="D62" s="5">
        <f t="shared" si="0"/>
        <v>0</v>
      </c>
      <c r="E62" s="2">
        <f t="shared" ref="E62:F62" si="6">E63+E65</f>
        <v>0</v>
      </c>
      <c r="F62" s="4">
        <f t="shared" si="6"/>
        <v>0</v>
      </c>
    </row>
    <row r="63" spans="1:6" ht="18" x14ac:dyDescent="0.3">
      <c r="A63" s="370" t="s">
        <v>6</v>
      </c>
      <c r="B63" s="128">
        <v>111</v>
      </c>
      <c r="C63" s="128">
        <v>266</v>
      </c>
      <c r="D63" s="5">
        <f t="shared" si="0"/>
        <v>0</v>
      </c>
      <c r="E63" s="2">
        <v>0</v>
      </c>
      <c r="F63" s="4">
        <v>0</v>
      </c>
    </row>
    <row r="64" spans="1:6" ht="18" x14ac:dyDescent="0.3">
      <c r="A64" s="370"/>
      <c r="B64" s="256">
        <v>112</v>
      </c>
      <c r="C64" s="256">
        <v>266</v>
      </c>
      <c r="D64" s="5">
        <f t="shared" ref="D64" si="7">E64+F64</f>
        <v>0</v>
      </c>
      <c r="E64" s="2">
        <v>0</v>
      </c>
      <c r="F64" s="4">
        <v>0</v>
      </c>
    </row>
    <row r="65" spans="1:6" ht="18" x14ac:dyDescent="0.3">
      <c r="A65" s="370"/>
      <c r="B65" s="128">
        <v>119</v>
      </c>
      <c r="C65" s="128">
        <v>266</v>
      </c>
      <c r="D65" s="5">
        <f t="shared" si="0"/>
        <v>0</v>
      </c>
      <c r="E65" s="2">
        <v>0</v>
      </c>
      <c r="F65" s="4">
        <v>0</v>
      </c>
    </row>
    <row r="66" spans="1:6" ht="72" x14ac:dyDescent="0.3">
      <c r="A66" s="126" t="s">
        <v>29</v>
      </c>
      <c r="B66" s="128">
        <v>112</v>
      </c>
      <c r="C66" s="128">
        <v>267</v>
      </c>
      <c r="D66" s="5">
        <f t="shared" si="0"/>
        <v>0</v>
      </c>
      <c r="E66" s="2">
        <v>0</v>
      </c>
      <c r="F66" s="4">
        <v>0</v>
      </c>
    </row>
    <row r="67" spans="1:6" ht="18" x14ac:dyDescent="0.3">
      <c r="A67" s="126" t="s">
        <v>30</v>
      </c>
      <c r="B67" s="128" t="s">
        <v>5</v>
      </c>
      <c r="C67" s="128">
        <v>290</v>
      </c>
      <c r="D67" s="5">
        <f t="shared" si="0"/>
        <v>0</v>
      </c>
      <c r="E67" s="2">
        <f>E69+E73+E74+E75+E76+E83</f>
        <v>0</v>
      </c>
      <c r="F67" s="4">
        <f>F69+F73+F74+F75+F76+F83</f>
        <v>0</v>
      </c>
    </row>
    <row r="68" spans="1:6" ht="18" x14ac:dyDescent="0.3">
      <c r="A68" s="126" t="s">
        <v>9</v>
      </c>
      <c r="B68" s="128"/>
      <c r="C68" s="128"/>
      <c r="D68" s="5">
        <f t="shared" si="0"/>
        <v>0</v>
      </c>
      <c r="E68" s="2">
        <v>0</v>
      </c>
      <c r="F68" s="4">
        <v>0</v>
      </c>
    </row>
    <row r="69" spans="1:6" ht="36" x14ac:dyDescent="0.3">
      <c r="A69" s="126" t="s">
        <v>31</v>
      </c>
      <c r="B69" s="128" t="s">
        <v>5</v>
      </c>
      <c r="C69" s="128">
        <v>291</v>
      </c>
      <c r="D69" s="5">
        <f t="shared" si="0"/>
        <v>0</v>
      </c>
      <c r="E69" s="2">
        <f t="shared" ref="E69:F69" si="8">E70+E71+E72</f>
        <v>0</v>
      </c>
      <c r="F69" s="4">
        <f t="shared" si="8"/>
        <v>0</v>
      </c>
    </row>
    <row r="70" spans="1:6" ht="18" x14ac:dyDescent="0.3">
      <c r="A70" s="370" t="s">
        <v>6</v>
      </c>
      <c r="B70" s="128">
        <v>851</v>
      </c>
      <c r="C70" s="128">
        <v>291</v>
      </c>
      <c r="D70" s="5">
        <f t="shared" si="0"/>
        <v>0</v>
      </c>
      <c r="E70" s="2">
        <v>0</v>
      </c>
      <c r="F70" s="4">
        <v>0</v>
      </c>
    </row>
    <row r="71" spans="1:6" ht="18" x14ac:dyDescent="0.3">
      <c r="A71" s="370"/>
      <c r="B71" s="128">
        <v>852</v>
      </c>
      <c r="C71" s="128">
        <v>291</v>
      </c>
      <c r="D71" s="5">
        <f t="shared" si="0"/>
        <v>0</v>
      </c>
      <c r="E71" s="2">
        <v>0</v>
      </c>
      <c r="F71" s="4">
        <v>0</v>
      </c>
    </row>
    <row r="72" spans="1:6" ht="18" x14ac:dyDescent="0.3">
      <c r="A72" s="370"/>
      <c r="B72" s="128">
        <v>853</v>
      </c>
      <c r="C72" s="128">
        <v>291</v>
      </c>
      <c r="D72" s="5">
        <f t="shared" si="0"/>
        <v>0</v>
      </c>
      <c r="E72" s="2">
        <v>0</v>
      </c>
      <c r="F72" s="4">
        <v>0</v>
      </c>
    </row>
    <row r="73" spans="1:6" ht="108" x14ac:dyDescent="0.3">
      <c r="A73" s="126" t="s">
        <v>32</v>
      </c>
      <c r="B73" s="128">
        <v>853</v>
      </c>
      <c r="C73" s="128">
        <v>292</v>
      </c>
      <c r="D73" s="5">
        <f t="shared" ref="D73:D108" si="9">E73+F73</f>
        <v>0</v>
      </c>
      <c r="E73" s="2"/>
      <c r="F73" s="4">
        <v>0</v>
      </c>
    </row>
    <row r="74" spans="1:6" ht="126" x14ac:dyDescent="0.3">
      <c r="A74" s="126" t="s">
        <v>33</v>
      </c>
      <c r="B74" s="128">
        <v>853</v>
      </c>
      <c r="C74" s="128">
        <v>293</v>
      </c>
      <c r="D74" s="5">
        <f t="shared" si="9"/>
        <v>0</v>
      </c>
      <c r="E74" s="2"/>
      <c r="F74" s="4">
        <v>0</v>
      </c>
    </row>
    <row r="75" spans="1:6" ht="54" x14ac:dyDescent="0.3">
      <c r="A75" s="126" t="s">
        <v>156</v>
      </c>
      <c r="B75" s="128">
        <v>853</v>
      </c>
      <c r="C75" s="128">
        <v>295</v>
      </c>
      <c r="D75" s="5">
        <f t="shared" si="9"/>
        <v>0</v>
      </c>
      <c r="E75" s="2"/>
      <c r="F75" s="4">
        <v>0</v>
      </c>
    </row>
    <row r="76" spans="1:6" ht="54" x14ac:dyDescent="0.3">
      <c r="A76" s="126" t="s">
        <v>34</v>
      </c>
      <c r="B76" s="128" t="s">
        <v>5</v>
      </c>
      <c r="C76" s="128">
        <v>296</v>
      </c>
      <c r="D76" s="5">
        <f t="shared" si="9"/>
        <v>0</v>
      </c>
      <c r="E76" s="2">
        <f t="shared" ref="E76:F76" si="10">E77+E78+E79+E80+E82</f>
        <v>0</v>
      </c>
      <c r="F76" s="4">
        <f t="shared" si="10"/>
        <v>0</v>
      </c>
    </row>
    <row r="77" spans="1:6" ht="18" x14ac:dyDescent="0.3">
      <c r="A77" s="370" t="s">
        <v>6</v>
      </c>
      <c r="B77" s="128">
        <v>244</v>
      </c>
      <c r="C77" s="128">
        <v>296</v>
      </c>
      <c r="D77" s="5">
        <f t="shared" si="9"/>
        <v>0</v>
      </c>
      <c r="E77" s="2">
        <v>0</v>
      </c>
      <c r="F77" s="4">
        <v>0</v>
      </c>
    </row>
    <row r="78" spans="1:6" ht="18" x14ac:dyDescent="0.3">
      <c r="A78" s="370"/>
      <c r="B78" s="128">
        <v>340</v>
      </c>
      <c r="C78" s="128">
        <v>296</v>
      </c>
      <c r="D78" s="5">
        <f t="shared" si="9"/>
        <v>0</v>
      </c>
      <c r="E78" s="2">
        <v>0</v>
      </c>
      <c r="F78" s="4">
        <v>0</v>
      </c>
    </row>
    <row r="79" spans="1:6" ht="18" x14ac:dyDescent="0.3">
      <c r="A79" s="370"/>
      <c r="B79" s="128">
        <v>350</v>
      </c>
      <c r="C79" s="128">
        <v>296</v>
      </c>
      <c r="D79" s="5">
        <f t="shared" si="9"/>
        <v>0</v>
      </c>
      <c r="E79" s="2">
        <v>0</v>
      </c>
      <c r="F79" s="4">
        <v>0</v>
      </c>
    </row>
    <row r="80" spans="1:6" ht="18" x14ac:dyDescent="0.3">
      <c r="A80" s="370"/>
      <c r="B80" s="128">
        <v>360</v>
      </c>
      <c r="C80" s="128">
        <v>296</v>
      </c>
      <c r="D80" s="5">
        <f t="shared" si="9"/>
        <v>0</v>
      </c>
      <c r="E80" s="2">
        <v>0</v>
      </c>
      <c r="F80" s="4">
        <v>0</v>
      </c>
    </row>
    <row r="81" spans="1:6" ht="62.55" customHeight="1" x14ac:dyDescent="0.3">
      <c r="A81" s="370"/>
      <c r="B81" s="242">
        <v>831</v>
      </c>
      <c r="C81" s="242">
        <v>296</v>
      </c>
      <c r="D81" s="5">
        <f t="shared" ref="D81" si="11">E81+F81</f>
        <v>0</v>
      </c>
      <c r="E81" s="2">
        <v>0</v>
      </c>
      <c r="F81" s="4">
        <v>0</v>
      </c>
    </row>
    <row r="82" spans="1:6" ht="18" x14ac:dyDescent="0.3">
      <c r="A82" s="370"/>
      <c r="B82" s="128">
        <v>853</v>
      </c>
      <c r="C82" s="128">
        <v>296</v>
      </c>
      <c r="D82" s="5">
        <f t="shared" si="9"/>
        <v>0</v>
      </c>
      <c r="E82" s="2">
        <v>0</v>
      </c>
      <c r="F82" s="4">
        <v>0</v>
      </c>
    </row>
    <row r="83" spans="1:6" ht="54" x14ac:dyDescent="0.3">
      <c r="A83" s="126" t="s">
        <v>35</v>
      </c>
      <c r="B83" s="128" t="s">
        <v>5</v>
      </c>
      <c r="C83" s="128">
        <v>297</v>
      </c>
      <c r="D83" s="5">
        <f t="shared" si="9"/>
        <v>0</v>
      </c>
      <c r="E83" s="2">
        <f t="shared" ref="E83:F83" si="12">E84+E87</f>
        <v>0</v>
      </c>
      <c r="F83" s="4">
        <f t="shared" si="12"/>
        <v>0</v>
      </c>
    </row>
    <row r="84" spans="1:6" ht="18" x14ac:dyDescent="0.3">
      <c r="A84" s="370" t="s">
        <v>6</v>
      </c>
      <c r="B84" s="128">
        <v>244</v>
      </c>
      <c r="C84" s="128">
        <v>297</v>
      </c>
      <c r="D84" s="5">
        <f t="shared" si="9"/>
        <v>0</v>
      </c>
      <c r="E84" s="2">
        <v>0</v>
      </c>
      <c r="F84" s="4">
        <v>0</v>
      </c>
    </row>
    <row r="85" spans="1:6" ht="18" x14ac:dyDescent="0.3">
      <c r="A85" s="370"/>
      <c r="B85" s="247">
        <v>613</v>
      </c>
      <c r="C85" s="247">
        <v>297</v>
      </c>
      <c r="D85" s="5">
        <f t="shared" ref="D85" si="13">E85+F85</f>
        <v>0</v>
      </c>
      <c r="E85" s="2">
        <v>0</v>
      </c>
      <c r="F85" s="4">
        <v>0</v>
      </c>
    </row>
    <row r="86" spans="1:6" ht="18" x14ac:dyDescent="0.3">
      <c r="A86" s="370"/>
      <c r="B86" s="225">
        <v>831</v>
      </c>
      <c r="C86" s="225">
        <v>297</v>
      </c>
      <c r="D86" s="5">
        <f t="shared" ref="D86" si="14">E86+F86</f>
        <v>0</v>
      </c>
      <c r="E86" s="2">
        <v>0</v>
      </c>
      <c r="F86" s="4">
        <v>0</v>
      </c>
    </row>
    <row r="87" spans="1:6" ht="18" x14ac:dyDescent="0.3">
      <c r="A87" s="370"/>
      <c r="B87" s="128">
        <v>853</v>
      </c>
      <c r="C87" s="128">
        <v>297</v>
      </c>
      <c r="D87" s="5">
        <f t="shared" si="9"/>
        <v>0</v>
      </c>
      <c r="E87" s="2">
        <v>0</v>
      </c>
      <c r="F87" s="4">
        <v>0</v>
      </c>
    </row>
    <row r="88" spans="1:6" ht="54" x14ac:dyDescent="0.3">
      <c r="A88" s="126" t="s">
        <v>59</v>
      </c>
      <c r="B88" s="128" t="s">
        <v>5</v>
      </c>
      <c r="C88" s="128">
        <v>300</v>
      </c>
      <c r="D88" s="5">
        <f t="shared" si="9"/>
        <v>0</v>
      </c>
      <c r="E88" s="2">
        <f>E90+E92+E91</f>
        <v>0</v>
      </c>
      <c r="F88" s="4">
        <f>F90+F92+F91</f>
        <v>0</v>
      </c>
    </row>
    <row r="89" spans="1:6" ht="18" x14ac:dyDescent="0.3">
      <c r="A89" s="126" t="s">
        <v>9</v>
      </c>
      <c r="B89" s="128"/>
      <c r="C89" s="128"/>
      <c r="D89" s="5"/>
      <c r="E89" s="2"/>
      <c r="F89" s="4"/>
    </row>
    <row r="90" spans="1:6" ht="54" x14ac:dyDescent="0.3">
      <c r="A90" s="126" t="s">
        <v>36</v>
      </c>
      <c r="B90" s="128">
        <v>244</v>
      </c>
      <c r="C90" s="128">
        <v>310</v>
      </c>
      <c r="D90" s="5">
        <f t="shared" si="9"/>
        <v>0</v>
      </c>
      <c r="E90" s="2">
        <v>0</v>
      </c>
      <c r="F90" s="4">
        <v>0</v>
      </c>
    </row>
    <row r="91" spans="1:6" ht="72" x14ac:dyDescent="0.3">
      <c r="A91" s="126" t="s">
        <v>68</v>
      </c>
      <c r="B91" s="128">
        <v>244</v>
      </c>
      <c r="C91" s="128">
        <v>320</v>
      </c>
      <c r="D91" s="5">
        <f t="shared" si="9"/>
        <v>0</v>
      </c>
      <c r="E91" s="2">
        <v>0</v>
      </c>
      <c r="F91" s="4">
        <v>0</v>
      </c>
    </row>
    <row r="92" spans="1:6" ht="72" x14ac:dyDescent="0.3">
      <c r="A92" s="126" t="s">
        <v>60</v>
      </c>
      <c r="B92" s="128" t="s">
        <v>5</v>
      </c>
      <c r="C92" s="128">
        <v>340</v>
      </c>
      <c r="D92" s="5">
        <f t="shared" si="9"/>
        <v>0</v>
      </c>
      <c r="E92" s="2">
        <f>E94+E95+E96+E97+E100+E101+E103</f>
        <v>0</v>
      </c>
      <c r="F92" s="4">
        <f>F94+F95+F96+F97+F100+F101+F103</f>
        <v>0</v>
      </c>
    </row>
    <row r="93" spans="1:6" ht="18" x14ac:dyDescent="0.3">
      <c r="A93" s="126" t="s">
        <v>6</v>
      </c>
      <c r="B93" s="128"/>
      <c r="C93" s="128"/>
      <c r="D93" s="5"/>
      <c r="E93" s="2"/>
      <c r="F93" s="4"/>
    </row>
    <row r="94" spans="1:6" ht="126" x14ac:dyDescent="0.3">
      <c r="A94" s="126" t="s">
        <v>37</v>
      </c>
      <c r="B94" s="128">
        <v>244</v>
      </c>
      <c r="C94" s="128">
        <v>341</v>
      </c>
      <c r="D94" s="5">
        <f t="shared" si="9"/>
        <v>0</v>
      </c>
      <c r="E94" s="2">
        <v>0</v>
      </c>
      <c r="F94" s="4">
        <v>0</v>
      </c>
    </row>
    <row r="95" spans="1:6" ht="54" x14ac:dyDescent="0.3">
      <c r="A95" s="126" t="s">
        <v>38</v>
      </c>
      <c r="B95" s="128">
        <v>244</v>
      </c>
      <c r="C95" s="128">
        <v>342</v>
      </c>
      <c r="D95" s="5">
        <f t="shared" si="9"/>
        <v>0</v>
      </c>
      <c r="E95" s="2">
        <v>0</v>
      </c>
      <c r="F95" s="4">
        <v>0</v>
      </c>
    </row>
    <row r="96" spans="1:6" ht="72" x14ac:dyDescent="0.3">
      <c r="A96" s="126" t="s">
        <v>39</v>
      </c>
      <c r="B96" s="128">
        <v>244</v>
      </c>
      <c r="C96" s="128">
        <v>343</v>
      </c>
      <c r="D96" s="5">
        <f t="shared" si="9"/>
        <v>0</v>
      </c>
      <c r="E96" s="2">
        <v>0</v>
      </c>
      <c r="F96" s="4">
        <v>0</v>
      </c>
    </row>
    <row r="97" spans="1:6" ht="72" x14ac:dyDescent="0.3">
      <c r="A97" s="126" t="s">
        <v>40</v>
      </c>
      <c r="B97" s="128" t="s">
        <v>115</v>
      </c>
      <c r="C97" s="128">
        <v>344</v>
      </c>
      <c r="D97" s="5">
        <f t="shared" si="9"/>
        <v>0</v>
      </c>
      <c r="E97" s="2">
        <v>0</v>
      </c>
      <c r="F97" s="4">
        <v>0</v>
      </c>
    </row>
    <row r="98" spans="1:6" ht="18" x14ac:dyDescent="0.3">
      <c r="A98" s="371" t="s">
        <v>6</v>
      </c>
      <c r="B98" s="313">
        <v>243</v>
      </c>
      <c r="C98" s="313">
        <v>344</v>
      </c>
      <c r="D98" s="5">
        <f t="shared" ref="D98:D99" si="15">E98+F98</f>
        <v>0</v>
      </c>
      <c r="E98" s="2">
        <v>0</v>
      </c>
      <c r="F98" s="4">
        <v>0</v>
      </c>
    </row>
    <row r="99" spans="1:6" ht="18" x14ac:dyDescent="0.3">
      <c r="A99" s="372"/>
      <c r="B99" s="313">
        <v>244</v>
      </c>
      <c r="C99" s="313">
        <v>344</v>
      </c>
      <c r="D99" s="5">
        <f t="shared" si="15"/>
        <v>0</v>
      </c>
      <c r="E99" s="2">
        <v>0</v>
      </c>
      <c r="F99" s="4">
        <v>0</v>
      </c>
    </row>
    <row r="100" spans="1:6" ht="54" x14ac:dyDescent="0.3">
      <c r="A100" s="126" t="s">
        <v>41</v>
      </c>
      <c r="B100" s="128">
        <v>244</v>
      </c>
      <c r="C100" s="128">
        <v>345</v>
      </c>
      <c r="D100" s="5">
        <f t="shared" si="9"/>
        <v>0</v>
      </c>
      <c r="E100" s="2"/>
      <c r="F100" s="4"/>
    </row>
    <row r="101" spans="1:6" ht="72" x14ac:dyDescent="0.3">
      <c r="A101" s="126" t="s">
        <v>42</v>
      </c>
      <c r="B101" s="128">
        <v>244</v>
      </c>
      <c r="C101" s="128">
        <v>346</v>
      </c>
      <c r="D101" s="5">
        <f t="shared" si="9"/>
        <v>0</v>
      </c>
      <c r="E101" s="2"/>
      <c r="F101" s="4"/>
    </row>
    <row r="102" spans="1:6" ht="108" x14ac:dyDescent="0.3">
      <c r="A102" s="172" t="s">
        <v>286</v>
      </c>
      <c r="B102" s="173">
        <v>244</v>
      </c>
      <c r="C102" s="173">
        <v>347</v>
      </c>
      <c r="D102" s="5">
        <f>E102+F102</f>
        <v>0</v>
      </c>
      <c r="E102" s="2">
        <v>0</v>
      </c>
      <c r="F102" s="4">
        <v>0</v>
      </c>
    </row>
    <row r="103" spans="1:6" ht="108" x14ac:dyDescent="0.3">
      <c r="A103" s="126" t="s">
        <v>43</v>
      </c>
      <c r="B103" s="128">
        <v>244</v>
      </c>
      <c r="C103" s="128">
        <v>349</v>
      </c>
      <c r="D103" s="5">
        <f t="shared" si="9"/>
        <v>0</v>
      </c>
      <c r="E103" s="2">
        <v>0</v>
      </c>
      <c r="F103" s="4">
        <v>0</v>
      </c>
    </row>
    <row r="104" spans="1:6" ht="54" x14ac:dyDescent="0.3">
      <c r="A104" s="126" t="s">
        <v>67</v>
      </c>
      <c r="B104" s="128" t="s">
        <v>5</v>
      </c>
      <c r="C104" s="128" t="s">
        <v>5</v>
      </c>
      <c r="D104" s="5">
        <f t="shared" si="9"/>
        <v>0</v>
      </c>
      <c r="E104" s="2">
        <f t="shared" ref="E104:F104" si="16">E106+E107+E108</f>
        <v>0</v>
      </c>
      <c r="F104" s="4">
        <f t="shared" si="16"/>
        <v>0</v>
      </c>
    </row>
    <row r="105" spans="1:6" ht="78.599999999999994" customHeight="1" x14ac:dyDescent="0.3">
      <c r="A105" s="126" t="s">
        <v>6</v>
      </c>
      <c r="B105" s="128"/>
      <c r="C105" s="128"/>
      <c r="D105" s="5"/>
      <c r="E105" s="2"/>
      <c r="F105" s="4"/>
    </row>
    <row r="106" spans="1:6" ht="61.8" customHeight="1" x14ac:dyDescent="0.3">
      <c r="A106" s="126" t="s">
        <v>190</v>
      </c>
      <c r="B106" s="128">
        <v>180</v>
      </c>
      <c r="C106" s="128" t="s">
        <v>5</v>
      </c>
      <c r="D106" s="5">
        <f t="shared" si="9"/>
        <v>0</v>
      </c>
      <c r="E106" s="2">
        <v>0</v>
      </c>
      <c r="F106" s="4">
        <v>0</v>
      </c>
    </row>
    <row r="107" spans="1:6" ht="1.2" customHeight="1" x14ac:dyDescent="0.3">
      <c r="A107" s="126" t="s">
        <v>191</v>
      </c>
      <c r="B107" s="128">
        <v>180</v>
      </c>
      <c r="C107" s="128" t="s">
        <v>5</v>
      </c>
      <c r="D107" s="5">
        <f t="shared" si="9"/>
        <v>0</v>
      </c>
      <c r="E107" s="2">
        <v>0</v>
      </c>
      <c r="F107" s="4">
        <v>0</v>
      </c>
    </row>
    <row r="108" spans="1:6" ht="36.6" hidden="1" thickBot="1" x14ac:dyDescent="0.35">
      <c r="A108" s="32" t="s">
        <v>192</v>
      </c>
      <c r="B108" s="33">
        <v>180</v>
      </c>
      <c r="C108" s="33" t="s">
        <v>5</v>
      </c>
      <c r="D108" s="34">
        <f t="shared" si="9"/>
        <v>0</v>
      </c>
      <c r="E108" s="35">
        <v>0</v>
      </c>
      <c r="F108" s="104">
        <v>0</v>
      </c>
    </row>
    <row r="109" spans="1:6" ht="24" customHeight="1" x14ac:dyDescent="0.3">
      <c r="A109" s="15"/>
      <c r="B109" s="19"/>
      <c r="C109" s="19"/>
      <c r="D109" s="36"/>
      <c r="E109" s="36"/>
      <c r="F109" s="36"/>
    </row>
    <row r="110" spans="1:6" ht="15" x14ac:dyDescent="0.3">
      <c r="A110" s="11"/>
    </row>
    <row r="111" spans="1:6" ht="36" x14ac:dyDescent="0.35">
      <c r="A111" s="29" t="s">
        <v>52</v>
      </c>
      <c r="B111" s="373"/>
      <c r="C111" s="373"/>
      <c r="D111" s="10"/>
      <c r="E111" s="373" t="s">
        <v>266</v>
      </c>
      <c r="F111" s="373"/>
    </row>
    <row r="112" spans="1:6" ht="18" x14ac:dyDescent="0.35">
      <c r="A112" s="29"/>
      <c r="B112" s="380" t="s">
        <v>53</v>
      </c>
      <c r="C112" s="380"/>
      <c r="D112" s="10"/>
      <c r="E112" s="380" t="s">
        <v>54</v>
      </c>
      <c r="F112" s="380"/>
    </row>
    <row r="113" spans="1:10" ht="18" x14ac:dyDescent="0.35">
      <c r="A113" s="29"/>
      <c r="B113" s="10"/>
      <c r="C113" s="10"/>
      <c r="D113" s="10"/>
      <c r="E113" s="10"/>
      <c r="F113" s="10"/>
    </row>
    <row r="114" spans="1:10" ht="36" x14ac:dyDescent="0.35">
      <c r="A114" s="29" t="s">
        <v>55</v>
      </c>
      <c r="B114" s="373"/>
      <c r="C114" s="373"/>
      <c r="D114" s="10"/>
      <c r="E114" s="373" t="s">
        <v>267</v>
      </c>
      <c r="F114" s="373"/>
    </row>
    <row r="115" spans="1:10" ht="18" x14ac:dyDescent="0.35">
      <c r="A115" s="29"/>
      <c r="B115" s="380" t="s">
        <v>53</v>
      </c>
      <c r="C115" s="380"/>
      <c r="D115" s="10"/>
      <c r="E115" s="380" t="s">
        <v>54</v>
      </c>
      <c r="F115" s="380"/>
    </row>
    <row r="116" spans="1:10" ht="18" x14ac:dyDescent="0.35">
      <c r="A116" s="29"/>
      <c r="B116" s="47"/>
      <c r="C116" s="47"/>
      <c r="D116" s="10"/>
      <c r="E116" s="47"/>
      <c r="F116" s="47"/>
    </row>
    <row r="117" spans="1:10" ht="18" x14ac:dyDescent="0.35">
      <c r="A117" s="29" t="s">
        <v>56</v>
      </c>
      <c r="B117" s="373"/>
      <c r="C117" s="373"/>
      <c r="D117" s="10"/>
      <c r="E117" s="373" t="s">
        <v>267</v>
      </c>
      <c r="F117" s="373"/>
    </row>
    <row r="118" spans="1:10" ht="18" x14ac:dyDescent="0.35">
      <c r="A118" s="29"/>
      <c r="B118" s="380" t="s">
        <v>53</v>
      </c>
      <c r="C118" s="380"/>
      <c r="D118" s="10"/>
      <c r="E118" s="380" t="s">
        <v>54</v>
      </c>
      <c r="F118" s="380"/>
    </row>
    <row r="119" spans="1:10" ht="18" x14ac:dyDescent="0.35">
      <c r="A119" s="29" t="s">
        <v>57</v>
      </c>
      <c r="B119" s="10"/>
      <c r="C119" s="10"/>
      <c r="D119" s="10"/>
      <c r="E119" s="10"/>
      <c r="F119" s="10"/>
    </row>
    <row r="120" spans="1:10" ht="57.6" x14ac:dyDescent="0.35">
      <c r="A120" s="381" t="s">
        <v>44</v>
      </c>
      <c r="B120" s="381"/>
      <c r="C120" s="10"/>
      <c r="D120" s="10"/>
      <c r="E120" s="10"/>
      <c r="F120" s="10"/>
      <c r="H120" s="75" t="s">
        <v>225</v>
      </c>
      <c r="I120" s="75" t="s">
        <v>226</v>
      </c>
      <c r="J120" s="75" t="s">
        <v>227</v>
      </c>
    </row>
    <row r="121" spans="1:10" ht="17.399999999999999" x14ac:dyDescent="0.3">
      <c r="A121" s="439" t="s">
        <v>188</v>
      </c>
      <c r="B121" s="439"/>
      <c r="C121" s="439"/>
      <c r="D121" s="439"/>
      <c r="E121" s="439"/>
      <c r="F121" s="439"/>
      <c r="H121" s="76">
        <f>E21+E22+E23+E25+E31+E46+E47+E48+E60+E63+E65+E66+E70+E71+E72+E73+E74+E75+E78+E79+E80+E82+E87</f>
        <v>0</v>
      </c>
      <c r="I121" s="76">
        <f>H121+D123</f>
        <v>5107868</v>
      </c>
      <c r="J121" s="76">
        <f>I121-E15</f>
        <v>0</v>
      </c>
    </row>
    <row r="122" spans="1:10" ht="18" x14ac:dyDescent="0.3">
      <c r="A122" s="54" t="s">
        <v>181</v>
      </c>
      <c r="B122" s="58" t="s">
        <v>5</v>
      </c>
      <c r="C122" s="58" t="s">
        <v>5</v>
      </c>
      <c r="D122" s="5">
        <f t="shared" ref="D122:D123" si="17">E122+F122</f>
        <v>5107868</v>
      </c>
      <c r="E122" s="2">
        <v>5107868</v>
      </c>
      <c r="F122" s="4">
        <v>0</v>
      </c>
    </row>
    <row r="123" spans="1:10" ht="17.55" customHeight="1" x14ac:dyDescent="0.3">
      <c r="A123" s="54" t="s">
        <v>7</v>
      </c>
      <c r="B123" s="58" t="s">
        <v>5</v>
      </c>
      <c r="C123" s="58">
        <v>900</v>
      </c>
      <c r="D123" s="5">
        <f t="shared" si="17"/>
        <v>5107868</v>
      </c>
      <c r="E123" s="2">
        <f>E126+E156+E171+E201</f>
        <v>5107868</v>
      </c>
      <c r="F123" s="2">
        <f>F126+F156</f>
        <v>0</v>
      </c>
    </row>
    <row r="124" spans="1:10" ht="18" x14ac:dyDescent="0.3">
      <c r="A124" s="54" t="s">
        <v>6</v>
      </c>
      <c r="B124" s="58"/>
      <c r="C124" s="58"/>
      <c r="D124" s="5"/>
      <c r="E124" s="2"/>
      <c r="F124" s="4"/>
    </row>
    <row r="125" spans="1:10" ht="17.399999999999999" x14ac:dyDescent="0.3">
      <c r="A125" s="383" t="s">
        <v>196</v>
      </c>
      <c r="B125" s="384"/>
      <c r="C125" s="384"/>
      <c r="D125" s="384"/>
      <c r="E125" s="384"/>
      <c r="F125" s="385"/>
    </row>
    <row r="126" spans="1:10" ht="18" x14ac:dyDescent="0.3">
      <c r="A126" s="54" t="s">
        <v>8</v>
      </c>
      <c r="B126" s="58" t="s">
        <v>5</v>
      </c>
      <c r="C126" s="58">
        <v>200</v>
      </c>
      <c r="D126" s="5">
        <f t="shared" ref="D126:D160" si="18">E126+F126</f>
        <v>0</v>
      </c>
      <c r="E126" s="2">
        <f>E128+E131+E152</f>
        <v>0</v>
      </c>
      <c r="F126" s="2">
        <f>F128+F131+F152</f>
        <v>0</v>
      </c>
    </row>
    <row r="127" spans="1:10" ht="18" x14ac:dyDescent="0.3">
      <c r="A127" s="54" t="s">
        <v>9</v>
      </c>
      <c r="B127" s="58"/>
      <c r="C127" s="58"/>
      <c r="D127" s="5"/>
      <c r="E127" s="2"/>
      <c r="F127" s="2"/>
    </row>
    <row r="128" spans="1:10" ht="72" x14ac:dyDescent="0.3">
      <c r="A128" s="54" t="s">
        <v>10</v>
      </c>
      <c r="B128" s="58" t="s">
        <v>5</v>
      </c>
      <c r="C128" s="58">
        <v>210</v>
      </c>
      <c r="D128" s="5">
        <f t="shared" si="18"/>
        <v>0</v>
      </c>
      <c r="E128" s="2">
        <f>E130</f>
        <v>0</v>
      </c>
      <c r="F128" s="2">
        <f>F130</f>
        <v>0</v>
      </c>
    </row>
    <row r="129" spans="1:6" ht="18" x14ac:dyDescent="0.3">
      <c r="A129" s="54" t="s">
        <v>9</v>
      </c>
      <c r="B129" s="58"/>
      <c r="C129" s="58"/>
      <c r="D129" s="5"/>
      <c r="E129" s="2"/>
      <c r="F129" s="2"/>
    </row>
    <row r="130" spans="1:6" ht="72" x14ac:dyDescent="0.3">
      <c r="A130" s="54" t="s">
        <v>197</v>
      </c>
      <c r="B130" s="58">
        <v>244</v>
      </c>
      <c r="C130" s="58">
        <v>214</v>
      </c>
      <c r="D130" s="5">
        <f>E130+F130</f>
        <v>0</v>
      </c>
      <c r="E130" s="2">
        <v>0</v>
      </c>
      <c r="F130" s="2">
        <v>0</v>
      </c>
    </row>
    <row r="131" spans="1:6" ht="36" x14ac:dyDescent="0.3">
      <c r="A131" s="54" t="s">
        <v>14</v>
      </c>
      <c r="B131" s="58" t="s">
        <v>5</v>
      </c>
      <c r="C131" s="58">
        <v>220</v>
      </c>
      <c r="D131" s="5">
        <f t="shared" si="18"/>
        <v>0</v>
      </c>
      <c r="E131" s="2">
        <f>E133+E134+E135+E143+E144+E147+E150</f>
        <v>0</v>
      </c>
      <c r="F131" s="2">
        <f>F133+F134+F135+F143+F144+F147+F150</f>
        <v>0</v>
      </c>
    </row>
    <row r="132" spans="1:6" ht="18" x14ac:dyDescent="0.3">
      <c r="A132" s="54" t="s">
        <v>9</v>
      </c>
      <c r="B132" s="58"/>
      <c r="C132" s="58"/>
      <c r="D132" s="5"/>
      <c r="E132" s="2"/>
      <c r="F132" s="2"/>
    </row>
    <row r="133" spans="1:6" ht="18" x14ac:dyDescent="0.3">
      <c r="A133" s="54" t="s">
        <v>15</v>
      </c>
      <c r="B133" s="58">
        <v>244</v>
      </c>
      <c r="C133" s="58">
        <v>221</v>
      </c>
      <c r="D133" s="5">
        <f t="shared" si="18"/>
        <v>0</v>
      </c>
      <c r="E133" s="2">
        <v>0</v>
      </c>
      <c r="F133" s="2">
        <v>0</v>
      </c>
    </row>
    <row r="134" spans="1:6" ht="36" x14ac:dyDescent="0.3">
      <c r="A134" s="54" t="s">
        <v>16</v>
      </c>
      <c r="B134" s="58">
        <v>244</v>
      </c>
      <c r="C134" s="58">
        <v>222</v>
      </c>
      <c r="D134" s="5">
        <f t="shared" si="18"/>
        <v>0</v>
      </c>
      <c r="E134" s="2">
        <v>0</v>
      </c>
      <c r="F134" s="2">
        <v>0</v>
      </c>
    </row>
    <row r="135" spans="1:6" ht="36" x14ac:dyDescent="0.3">
      <c r="A135" s="54" t="s">
        <v>17</v>
      </c>
      <c r="B135" s="58" t="s">
        <v>5</v>
      </c>
      <c r="C135" s="58">
        <v>223</v>
      </c>
      <c r="D135" s="5">
        <f t="shared" si="18"/>
        <v>0</v>
      </c>
      <c r="E135" s="2">
        <f t="shared" ref="E135:F135" si="19">E137+E138+E139+E140+E141</f>
        <v>0</v>
      </c>
      <c r="F135" s="2">
        <f t="shared" si="19"/>
        <v>0</v>
      </c>
    </row>
    <row r="136" spans="1:6" ht="18" x14ac:dyDescent="0.3">
      <c r="A136" s="54" t="s">
        <v>6</v>
      </c>
      <c r="B136" s="58"/>
      <c r="C136" s="58"/>
      <c r="D136" s="5"/>
      <c r="E136" s="2"/>
      <c r="F136" s="2"/>
    </row>
    <row r="137" spans="1:6" ht="54" x14ac:dyDescent="0.3">
      <c r="A137" s="54" t="s">
        <v>18</v>
      </c>
      <c r="B137" s="58">
        <v>247</v>
      </c>
      <c r="C137" s="58">
        <v>223</v>
      </c>
      <c r="D137" s="5">
        <f t="shared" si="18"/>
        <v>0</v>
      </c>
      <c r="E137" s="2">
        <v>0</v>
      </c>
      <c r="F137" s="2">
        <v>0</v>
      </c>
    </row>
    <row r="138" spans="1:6" ht="36" x14ac:dyDescent="0.3">
      <c r="A138" s="54" t="s">
        <v>19</v>
      </c>
      <c r="B138" s="58">
        <v>247</v>
      </c>
      <c r="C138" s="58">
        <v>223</v>
      </c>
      <c r="D138" s="5">
        <f t="shared" si="18"/>
        <v>0</v>
      </c>
      <c r="E138" s="2">
        <v>0</v>
      </c>
      <c r="F138" s="2">
        <v>0</v>
      </c>
    </row>
    <row r="139" spans="1:6" ht="54" x14ac:dyDescent="0.3">
      <c r="A139" s="54" t="s">
        <v>20</v>
      </c>
      <c r="B139" s="58">
        <v>247</v>
      </c>
      <c r="C139" s="58">
        <v>223</v>
      </c>
      <c r="D139" s="5">
        <f t="shared" si="18"/>
        <v>0</v>
      </c>
      <c r="E139" s="2">
        <v>0</v>
      </c>
      <c r="F139" s="2">
        <v>0</v>
      </c>
    </row>
    <row r="140" spans="1:6" ht="72" x14ac:dyDescent="0.3">
      <c r="A140" s="54" t="s">
        <v>21</v>
      </c>
      <c r="B140" s="58">
        <v>244</v>
      </c>
      <c r="C140" s="58">
        <v>223</v>
      </c>
      <c r="D140" s="5">
        <f t="shared" si="18"/>
        <v>0</v>
      </c>
      <c r="E140" s="2">
        <v>0</v>
      </c>
      <c r="F140" s="2">
        <v>0</v>
      </c>
    </row>
    <row r="141" spans="1:6" ht="54" x14ac:dyDescent="0.3">
      <c r="A141" s="54" t="s">
        <v>22</v>
      </c>
      <c r="B141" s="58">
        <v>244</v>
      </c>
      <c r="C141" s="58">
        <v>223</v>
      </c>
      <c r="D141" s="5">
        <f t="shared" si="18"/>
        <v>0</v>
      </c>
      <c r="E141" s="2">
        <v>0</v>
      </c>
      <c r="F141" s="2">
        <v>0</v>
      </c>
    </row>
    <row r="142" spans="1:6" ht="36" x14ac:dyDescent="0.3">
      <c r="A142" s="232" t="s">
        <v>306</v>
      </c>
      <c r="B142" s="233">
        <v>244</v>
      </c>
      <c r="C142" s="233">
        <v>223</v>
      </c>
      <c r="D142" s="5">
        <f t="shared" ref="D142" si="20">E142+F142</f>
        <v>0</v>
      </c>
      <c r="E142" s="2">
        <v>0</v>
      </c>
      <c r="F142" s="2">
        <v>0</v>
      </c>
    </row>
    <row r="143" spans="1:6" ht="162" x14ac:dyDescent="0.3">
      <c r="A143" s="54" t="s">
        <v>23</v>
      </c>
      <c r="B143" s="58">
        <v>244</v>
      </c>
      <c r="C143" s="58">
        <v>224</v>
      </c>
      <c r="D143" s="5">
        <f t="shared" si="18"/>
        <v>0</v>
      </c>
      <c r="E143" s="2">
        <v>0</v>
      </c>
      <c r="F143" s="2">
        <v>0</v>
      </c>
    </row>
    <row r="144" spans="1:6" ht="54" x14ac:dyDescent="0.3">
      <c r="A144" s="54" t="s">
        <v>24</v>
      </c>
      <c r="B144" s="58" t="s">
        <v>5</v>
      </c>
      <c r="C144" s="58">
        <v>225</v>
      </c>
      <c r="D144" s="2">
        <f t="shared" ref="D144:F144" si="21">D145+D146</f>
        <v>0</v>
      </c>
      <c r="E144" s="2">
        <f>E145+E146</f>
        <v>0</v>
      </c>
      <c r="F144" s="2">
        <f t="shared" si="21"/>
        <v>0</v>
      </c>
    </row>
    <row r="145" spans="1:6" ht="18" x14ac:dyDescent="0.3">
      <c r="A145" s="370" t="s">
        <v>6</v>
      </c>
      <c r="B145" s="58">
        <v>243</v>
      </c>
      <c r="C145" s="58">
        <v>225</v>
      </c>
      <c r="D145" s="5">
        <f t="shared" si="18"/>
        <v>0</v>
      </c>
      <c r="E145" s="2">
        <v>0</v>
      </c>
      <c r="F145" s="2">
        <v>0</v>
      </c>
    </row>
    <row r="146" spans="1:6" ht="18" x14ac:dyDescent="0.3">
      <c r="A146" s="370"/>
      <c r="B146" s="58">
        <v>244</v>
      </c>
      <c r="C146" s="58">
        <v>225</v>
      </c>
      <c r="D146" s="5">
        <f t="shared" si="18"/>
        <v>0</v>
      </c>
      <c r="E146" s="2">
        <v>0</v>
      </c>
      <c r="F146" s="2">
        <v>0</v>
      </c>
    </row>
    <row r="147" spans="1:6" ht="36" x14ac:dyDescent="0.3">
      <c r="A147" s="54" t="s">
        <v>58</v>
      </c>
      <c r="B147" s="58" t="s">
        <v>5</v>
      </c>
      <c r="C147" s="58">
        <v>226</v>
      </c>
      <c r="D147" s="5">
        <f t="shared" si="18"/>
        <v>0</v>
      </c>
      <c r="E147" s="2">
        <f>E148+E149</f>
        <v>0</v>
      </c>
      <c r="F147" s="2">
        <f>F148+F149</f>
        <v>0</v>
      </c>
    </row>
    <row r="148" spans="1:6" ht="18" x14ac:dyDescent="0.3">
      <c r="A148" s="370" t="s">
        <v>6</v>
      </c>
      <c r="B148" s="58">
        <v>243</v>
      </c>
      <c r="C148" s="58">
        <v>226</v>
      </c>
      <c r="D148" s="5">
        <f t="shared" si="18"/>
        <v>0</v>
      </c>
      <c r="E148" s="2">
        <v>0</v>
      </c>
      <c r="F148" s="2">
        <v>0</v>
      </c>
    </row>
    <row r="149" spans="1:6" ht="18" x14ac:dyDescent="0.3">
      <c r="A149" s="370"/>
      <c r="B149" s="58">
        <v>244</v>
      </c>
      <c r="C149" s="58">
        <v>226</v>
      </c>
      <c r="D149" s="5">
        <f t="shared" si="18"/>
        <v>0</v>
      </c>
      <c r="E149" s="2">
        <v>0</v>
      </c>
      <c r="F149" s="2">
        <v>0</v>
      </c>
    </row>
    <row r="150" spans="1:6" ht="18" x14ac:dyDescent="0.3">
      <c r="A150" s="54" t="s">
        <v>25</v>
      </c>
      <c r="B150" s="58">
        <v>244</v>
      </c>
      <c r="C150" s="58">
        <v>227</v>
      </c>
      <c r="D150" s="5">
        <f t="shared" si="18"/>
        <v>0</v>
      </c>
      <c r="E150" s="2">
        <v>0</v>
      </c>
      <c r="F150" s="2">
        <v>0</v>
      </c>
    </row>
    <row r="151" spans="1:6" ht="54" x14ac:dyDescent="0.3">
      <c r="A151" s="172" t="s">
        <v>285</v>
      </c>
      <c r="B151" s="173">
        <v>244</v>
      </c>
      <c r="C151" s="173">
        <v>228</v>
      </c>
      <c r="D151" s="5">
        <f>E151+F151</f>
        <v>0</v>
      </c>
      <c r="E151" s="2">
        <v>0</v>
      </c>
      <c r="F151" s="2">
        <v>0</v>
      </c>
    </row>
    <row r="152" spans="1:6" ht="18" x14ac:dyDescent="0.3">
      <c r="A152" s="54" t="s">
        <v>30</v>
      </c>
      <c r="B152" s="58" t="s">
        <v>5</v>
      </c>
      <c r="C152" s="58">
        <v>290</v>
      </c>
      <c r="D152" s="5">
        <f t="shared" si="18"/>
        <v>0</v>
      </c>
      <c r="E152" s="2">
        <f>E154+E155</f>
        <v>0</v>
      </c>
      <c r="F152" s="2">
        <f>F154+F155</f>
        <v>0</v>
      </c>
    </row>
    <row r="153" spans="1:6" ht="18" x14ac:dyDescent="0.3">
      <c r="A153" s="54" t="s">
        <v>9</v>
      </c>
      <c r="B153" s="58"/>
      <c r="C153" s="58"/>
      <c r="D153" s="5">
        <f t="shared" si="18"/>
        <v>0</v>
      </c>
      <c r="E153" s="2"/>
      <c r="F153" s="2"/>
    </row>
    <row r="154" spans="1:6" ht="54" x14ac:dyDescent="0.3">
      <c r="A154" s="54" t="s">
        <v>34</v>
      </c>
      <c r="B154" s="58">
        <v>244</v>
      </c>
      <c r="C154" s="58">
        <v>296</v>
      </c>
      <c r="D154" s="5">
        <f t="shared" si="18"/>
        <v>0</v>
      </c>
      <c r="E154" s="2">
        <v>0</v>
      </c>
      <c r="F154" s="2">
        <v>0</v>
      </c>
    </row>
    <row r="155" spans="1:6" ht="54" x14ac:dyDescent="0.3">
      <c r="A155" s="54" t="s">
        <v>35</v>
      </c>
      <c r="B155" s="58">
        <v>244</v>
      </c>
      <c r="C155" s="58">
        <v>297</v>
      </c>
      <c r="D155" s="5">
        <f t="shared" si="18"/>
        <v>0</v>
      </c>
      <c r="E155" s="2">
        <v>0</v>
      </c>
      <c r="F155" s="2">
        <v>0</v>
      </c>
    </row>
    <row r="156" spans="1:6" ht="54" x14ac:dyDescent="0.3">
      <c r="A156" s="54" t="s">
        <v>59</v>
      </c>
      <c r="B156" s="58" t="s">
        <v>5</v>
      </c>
      <c r="C156" s="58">
        <v>300</v>
      </c>
      <c r="D156" s="5">
        <f t="shared" si="18"/>
        <v>0</v>
      </c>
      <c r="E156" s="2">
        <f>E158+E160+E159</f>
        <v>0</v>
      </c>
      <c r="F156" s="2">
        <f>F158+F160+F159</f>
        <v>0</v>
      </c>
    </row>
    <row r="157" spans="1:6" ht="18" x14ac:dyDescent="0.3">
      <c r="A157" s="54" t="s">
        <v>9</v>
      </c>
      <c r="B157" s="58"/>
      <c r="C157" s="58"/>
      <c r="D157" s="5"/>
      <c r="E157" s="2"/>
      <c r="F157" s="2"/>
    </row>
    <row r="158" spans="1:6" ht="54" x14ac:dyDescent="0.3">
      <c r="A158" s="54" t="s">
        <v>36</v>
      </c>
      <c r="B158" s="58">
        <v>244</v>
      </c>
      <c r="C158" s="58">
        <v>310</v>
      </c>
      <c r="D158" s="5">
        <f t="shared" si="18"/>
        <v>0</v>
      </c>
      <c r="E158" s="2">
        <v>0</v>
      </c>
      <c r="F158" s="2">
        <v>0</v>
      </c>
    </row>
    <row r="159" spans="1:6" ht="72" x14ac:dyDescent="0.3">
      <c r="A159" s="54" t="s">
        <v>68</v>
      </c>
      <c r="B159" s="58">
        <v>244</v>
      </c>
      <c r="C159" s="58">
        <v>320</v>
      </c>
      <c r="D159" s="5">
        <f t="shared" si="18"/>
        <v>0</v>
      </c>
      <c r="E159" s="2">
        <v>0</v>
      </c>
      <c r="F159" s="2">
        <v>0</v>
      </c>
    </row>
    <row r="160" spans="1:6" ht="72" x14ac:dyDescent="0.3">
      <c r="A160" s="54" t="s">
        <v>60</v>
      </c>
      <c r="B160" s="58" t="s">
        <v>5</v>
      </c>
      <c r="C160" s="58">
        <v>340</v>
      </c>
      <c r="D160" s="5">
        <f t="shared" si="18"/>
        <v>0</v>
      </c>
      <c r="E160" s="2">
        <f>E162+E163+E164+E165+E166+E167+E169</f>
        <v>0</v>
      </c>
      <c r="F160" s="2">
        <f>F162+F163+F164+F165+F166+F167+F169</f>
        <v>0</v>
      </c>
    </row>
    <row r="161" spans="1:6" ht="18" x14ac:dyDescent="0.3">
      <c r="A161" s="54" t="s">
        <v>6</v>
      </c>
      <c r="B161" s="58"/>
      <c r="C161" s="58"/>
      <c r="D161" s="5"/>
      <c r="E161" s="2"/>
      <c r="F161" s="2"/>
    </row>
    <row r="162" spans="1:6" ht="126" x14ac:dyDescent="0.3">
      <c r="A162" s="54" t="s">
        <v>37</v>
      </c>
      <c r="B162" s="58">
        <v>244</v>
      </c>
      <c r="C162" s="58">
        <v>341</v>
      </c>
      <c r="D162" s="5">
        <f t="shared" ref="D162:D169" si="22">E162+F162</f>
        <v>0</v>
      </c>
      <c r="E162" s="2">
        <v>0</v>
      </c>
      <c r="F162" s="2">
        <v>0</v>
      </c>
    </row>
    <row r="163" spans="1:6" ht="54" x14ac:dyDescent="0.3">
      <c r="A163" s="54" t="s">
        <v>38</v>
      </c>
      <c r="B163" s="58">
        <v>244</v>
      </c>
      <c r="C163" s="58">
        <v>342</v>
      </c>
      <c r="D163" s="5">
        <f t="shared" si="22"/>
        <v>0</v>
      </c>
      <c r="E163" s="2">
        <v>0</v>
      </c>
      <c r="F163" s="2">
        <v>0</v>
      </c>
    </row>
    <row r="164" spans="1:6" ht="72" x14ac:dyDescent="0.3">
      <c r="A164" s="54" t="s">
        <v>39</v>
      </c>
      <c r="B164" s="58">
        <v>244</v>
      </c>
      <c r="C164" s="58">
        <v>343</v>
      </c>
      <c r="D164" s="5">
        <f t="shared" si="22"/>
        <v>0</v>
      </c>
      <c r="E164" s="2">
        <v>0</v>
      </c>
      <c r="F164" s="2">
        <v>0</v>
      </c>
    </row>
    <row r="165" spans="1:6" ht="72" x14ac:dyDescent="0.3">
      <c r="A165" s="54" t="s">
        <v>40</v>
      </c>
      <c r="B165" s="58">
        <v>244</v>
      </c>
      <c r="C165" s="58">
        <v>344</v>
      </c>
      <c r="D165" s="5">
        <f t="shared" si="22"/>
        <v>0</v>
      </c>
      <c r="E165" s="2">
        <v>0</v>
      </c>
      <c r="F165" s="2">
        <v>0</v>
      </c>
    </row>
    <row r="166" spans="1:6" ht="54" x14ac:dyDescent="0.3">
      <c r="A166" s="54" t="s">
        <v>41</v>
      </c>
      <c r="B166" s="58">
        <v>244</v>
      </c>
      <c r="C166" s="58">
        <v>345</v>
      </c>
      <c r="D166" s="5">
        <f t="shared" si="22"/>
        <v>0</v>
      </c>
      <c r="E166" s="2">
        <v>0</v>
      </c>
      <c r="F166" s="2">
        <v>0</v>
      </c>
    </row>
    <row r="167" spans="1:6" ht="72" x14ac:dyDescent="0.3">
      <c r="A167" s="54" t="s">
        <v>42</v>
      </c>
      <c r="B167" s="58">
        <v>244</v>
      </c>
      <c r="C167" s="58">
        <v>346</v>
      </c>
      <c r="D167" s="5">
        <f t="shared" si="22"/>
        <v>0</v>
      </c>
      <c r="E167" s="2">
        <v>0</v>
      </c>
      <c r="F167" s="2">
        <v>0</v>
      </c>
    </row>
    <row r="168" spans="1:6" ht="17.55" customHeight="1" x14ac:dyDescent="0.3">
      <c r="A168" s="172" t="s">
        <v>286</v>
      </c>
      <c r="B168" s="173">
        <v>244</v>
      </c>
      <c r="C168" s="173">
        <v>347</v>
      </c>
      <c r="D168" s="5">
        <f>E168+F168</f>
        <v>0</v>
      </c>
      <c r="E168" s="2">
        <v>0</v>
      </c>
      <c r="F168" s="2">
        <v>0</v>
      </c>
    </row>
    <row r="169" spans="1:6" ht="108" x14ac:dyDescent="0.3">
      <c r="A169" s="54" t="s">
        <v>43</v>
      </c>
      <c r="B169" s="58">
        <v>244</v>
      </c>
      <c r="C169" s="58">
        <v>349</v>
      </c>
      <c r="D169" s="5">
        <f t="shared" si="22"/>
        <v>0</v>
      </c>
      <c r="E169" s="2">
        <v>0</v>
      </c>
      <c r="F169" s="2">
        <v>0</v>
      </c>
    </row>
    <row r="170" spans="1:6" ht="17.399999999999999" x14ac:dyDescent="0.3">
      <c r="A170" s="383" t="s">
        <v>198</v>
      </c>
      <c r="B170" s="384"/>
      <c r="C170" s="384"/>
      <c r="D170" s="384"/>
      <c r="E170" s="384"/>
      <c r="F170" s="385"/>
    </row>
    <row r="171" spans="1:6" ht="18" x14ac:dyDescent="0.3">
      <c r="A171" s="54" t="s">
        <v>8</v>
      </c>
      <c r="B171" s="58" t="s">
        <v>5</v>
      </c>
      <c r="C171" s="58">
        <v>200</v>
      </c>
      <c r="D171" s="5">
        <f t="shared" ref="D171" si="23">E171+F171</f>
        <v>5107868</v>
      </c>
      <c r="E171" s="2">
        <f>E173+E176+E197</f>
        <v>5107868</v>
      </c>
      <c r="F171" s="2">
        <f>F173+F176+F197</f>
        <v>0</v>
      </c>
    </row>
    <row r="172" spans="1:6" ht="18" x14ac:dyDescent="0.3">
      <c r="A172" s="54" t="s">
        <v>9</v>
      </c>
      <c r="B172" s="58"/>
      <c r="C172" s="58"/>
      <c r="D172" s="5"/>
      <c r="E172" s="2"/>
      <c r="F172" s="2"/>
    </row>
    <row r="173" spans="1:6" ht="72" x14ac:dyDescent="0.3">
      <c r="A173" s="54" t="s">
        <v>10</v>
      </c>
      <c r="B173" s="58" t="s">
        <v>5</v>
      </c>
      <c r="C173" s="58">
        <v>210</v>
      </c>
      <c r="D173" s="5">
        <f t="shared" ref="D173" si="24">E173+F173</f>
        <v>0</v>
      </c>
      <c r="E173" s="2">
        <f>E175</f>
        <v>0</v>
      </c>
      <c r="F173" s="2">
        <f>F175</f>
        <v>0</v>
      </c>
    </row>
    <row r="174" spans="1:6" ht="18" x14ac:dyDescent="0.3">
      <c r="A174" s="54" t="s">
        <v>9</v>
      </c>
      <c r="B174" s="58"/>
      <c r="C174" s="58"/>
      <c r="D174" s="5"/>
      <c r="E174" s="2"/>
      <c r="F174" s="2"/>
    </row>
    <row r="175" spans="1:6" ht="72" x14ac:dyDescent="0.3">
      <c r="A175" s="54" t="s">
        <v>197</v>
      </c>
      <c r="B175" s="58">
        <v>244</v>
      </c>
      <c r="C175" s="58">
        <v>214</v>
      </c>
      <c r="D175" s="5">
        <f>E175+F175</f>
        <v>0</v>
      </c>
      <c r="E175" s="74">
        <f>E26-E130</f>
        <v>0</v>
      </c>
      <c r="F175" s="2">
        <v>0</v>
      </c>
    </row>
    <row r="176" spans="1:6" ht="36" x14ac:dyDescent="0.3">
      <c r="A176" s="54" t="s">
        <v>14</v>
      </c>
      <c r="B176" s="58" t="s">
        <v>5</v>
      </c>
      <c r="C176" s="58">
        <v>220</v>
      </c>
      <c r="D176" s="5">
        <f t="shared" ref="D176" si="25">E176+F176</f>
        <v>5107868</v>
      </c>
      <c r="E176" s="2">
        <f>E178+E179+E180+E188+E189+E192+E195</f>
        <v>5107868</v>
      </c>
      <c r="F176" s="2">
        <f>F178+F179+F180+F188+F189+F192+F195</f>
        <v>0</v>
      </c>
    </row>
    <row r="177" spans="1:6" ht="18" x14ac:dyDescent="0.3">
      <c r="A177" s="54" t="s">
        <v>9</v>
      </c>
      <c r="B177" s="58"/>
      <c r="C177" s="58"/>
      <c r="D177" s="5"/>
      <c r="E177" s="2"/>
      <c r="F177" s="2"/>
    </row>
    <row r="178" spans="1:6" ht="18" x14ac:dyDescent="0.3">
      <c r="A178" s="54" t="s">
        <v>15</v>
      </c>
      <c r="B178" s="58">
        <v>244</v>
      </c>
      <c r="C178" s="58">
        <v>221</v>
      </c>
      <c r="D178" s="5">
        <f t="shared" ref="D178:D180" si="26">E178+F178</f>
        <v>0</v>
      </c>
      <c r="E178" s="2">
        <f>E29-E133</f>
        <v>0</v>
      </c>
      <c r="F178" s="2">
        <v>0</v>
      </c>
    </row>
    <row r="179" spans="1:6" ht="36" x14ac:dyDescent="0.3">
      <c r="A179" s="54" t="s">
        <v>16</v>
      </c>
      <c r="B179" s="58">
        <v>244</v>
      </c>
      <c r="C179" s="58">
        <v>222</v>
      </c>
      <c r="D179" s="5">
        <f t="shared" si="26"/>
        <v>0</v>
      </c>
      <c r="E179" s="74">
        <f>E32-E134</f>
        <v>0</v>
      </c>
      <c r="F179" s="2">
        <v>0</v>
      </c>
    </row>
    <row r="180" spans="1:6" ht="36" x14ac:dyDescent="0.3">
      <c r="A180" s="54" t="s">
        <v>17</v>
      </c>
      <c r="B180" s="58" t="s">
        <v>5</v>
      </c>
      <c r="C180" s="58">
        <v>223</v>
      </c>
      <c r="D180" s="5">
        <f t="shared" si="26"/>
        <v>0</v>
      </c>
      <c r="E180" s="2">
        <f t="shared" ref="E180:F180" si="27">E182+E183+E184+E185+E186</f>
        <v>0</v>
      </c>
      <c r="F180" s="2">
        <f t="shared" si="27"/>
        <v>0</v>
      </c>
    </row>
    <row r="181" spans="1:6" ht="18" x14ac:dyDescent="0.3">
      <c r="A181" s="54" t="s">
        <v>6</v>
      </c>
      <c r="B181" s="58"/>
      <c r="C181" s="58"/>
      <c r="D181" s="5"/>
      <c r="E181" s="2"/>
      <c r="F181" s="2"/>
    </row>
    <row r="182" spans="1:6" ht="54" x14ac:dyDescent="0.3">
      <c r="A182" s="54" t="s">
        <v>18</v>
      </c>
      <c r="B182" s="58">
        <v>247</v>
      </c>
      <c r="C182" s="58">
        <v>223</v>
      </c>
      <c r="D182" s="5">
        <f t="shared" ref="D182:D188" si="28">E182+F182</f>
        <v>0</v>
      </c>
      <c r="E182" s="2">
        <f t="shared" ref="E182:E188" si="29">E35-E137</f>
        <v>0</v>
      </c>
      <c r="F182" s="2">
        <v>0</v>
      </c>
    </row>
    <row r="183" spans="1:6" ht="36" x14ac:dyDescent="0.3">
      <c r="A183" s="54" t="s">
        <v>19</v>
      </c>
      <c r="B183" s="58">
        <v>247</v>
      </c>
      <c r="C183" s="58">
        <v>223</v>
      </c>
      <c r="D183" s="5">
        <f t="shared" si="28"/>
        <v>0</v>
      </c>
      <c r="E183" s="2">
        <f t="shared" si="29"/>
        <v>0</v>
      </c>
      <c r="F183" s="2">
        <v>0</v>
      </c>
    </row>
    <row r="184" spans="1:6" ht="54" x14ac:dyDescent="0.3">
      <c r="A184" s="54" t="s">
        <v>20</v>
      </c>
      <c r="B184" s="58">
        <v>247</v>
      </c>
      <c r="C184" s="58">
        <v>223</v>
      </c>
      <c r="D184" s="5">
        <f t="shared" si="28"/>
        <v>0</v>
      </c>
      <c r="E184" s="2">
        <f t="shared" si="29"/>
        <v>0</v>
      </c>
      <c r="F184" s="2">
        <v>0</v>
      </c>
    </row>
    <row r="185" spans="1:6" ht="72" x14ac:dyDescent="0.3">
      <c r="A185" s="54" t="s">
        <v>21</v>
      </c>
      <c r="B185" s="58">
        <v>244</v>
      </c>
      <c r="C185" s="58">
        <v>223</v>
      </c>
      <c r="D185" s="5">
        <f t="shared" si="28"/>
        <v>0</v>
      </c>
      <c r="E185" s="2">
        <f t="shared" si="29"/>
        <v>0</v>
      </c>
      <c r="F185" s="2">
        <v>0</v>
      </c>
    </row>
    <row r="186" spans="1:6" ht="54" x14ac:dyDescent="0.3">
      <c r="A186" s="54" t="s">
        <v>22</v>
      </c>
      <c r="B186" s="58">
        <v>244</v>
      </c>
      <c r="C186" s="58">
        <v>223</v>
      </c>
      <c r="D186" s="5">
        <f t="shared" si="28"/>
        <v>0</v>
      </c>
      <c r="E186" s="2">
        <f t="shared" si="29"/>
        <v>0</v>
      </c>
      <c r="F186" s="2">
        <v>0</v>
      </c>
    </row>
    <row r="187" spans="1:6" ht="36" x14ac:dyDescent="0.3">
      <c r="A187" s="232" t="s">
        <v>306</v>
      </c>
      <c r="B187" s="233">
        <v>244</v>
      </c>
      <c r="C187" s="233">
        <v>223</v>
      </c>
      <c r="D187" s="5">
        <f t="shared" ref="D187" si="30">E187+F187</f>
        <v>0</v>
      </c>
      <c r="E187" s="2">
        <f t="shared" si="29"/>
        <v>0</v>
      </c>
      <c r="F187" s="2">
        <v>0</v>
      </c>
    </row>
    <row r="188" spans="1:6" ht="162" x14ac:dyDescent="0.3">
      <c r="A188" s="54" t="s">
        <v>23</v>
      </c>
      <c r="B188" s="58">
        <v>244</v>
      </c>
      <c r="C188" s="58">
        <v>224</v>
      </c>
      <c r="D188" s="5">
        <f t="shared" si="28"/>
        <v>0</v>
      </c>
      <c r="E188" s="2">
        <f t="shared" si="29"/>
        <v>0</v>
      </c>
      <c r="F188" s="2">
        <v>0</v>
      </c>
    </row>
    <row r="189" spans="1:6" ht="54" x14ac:dyDescent="0.3">
      <c r="A189" s="54" t="s">
        <v>24</v>
      </c>
      <c r="B189" s="58" t="s">
        <v>5</v>
      </c>
      <c r="C189" s="58">
        <v>225</v>
      </c>
      <c r="D189" s="2">
        <f t="shared" ref="D189" si="31">D190+D191</f>
        <v>5107868</v>
      </c>
      <c r="E189" s="2">
        <f>E190+E191</f>
        <v>5107868</v>
      </c>
      <c r="F189" s="2">
        <f t="shared" ref="F189" si="32">F190+F191</f>
        <v>0</v>
      </c>
    </row>
    <row r="190" spans="1:6" ht="18" x14ac:dyDescent="0.3">
      <c r="A190" s="370" t="s">
        <v>6</v>
      </c>
      <c r="B190" s="58">
        <v>243</v>
      </c>
      <c r="C190" s="58">
        <v>225</v>
      </c>
      <c r="D190" s="5">
        <f t="shared" ref="D190:D201" si="33">E190+F190</f>
        <v>5107868</v>
      </c>
      <c r="E190" s="2">
        <f>E43-E145</f>
        <v>5107868</v>
      </c>
      <c r="F190" s="2">
        <v>0</v>
      </c>
    </row>
    <row r="191" spans="1:6" ht="18" x14ac:dyDescent="0.3">
      <c r="A191" s="370"/>
      <c r="B191" s="58">
        <v>244</v>
      </c>
      <c r="C191" s="58">
        <v>225</v>
      </c>
      <c r="D191" s="5">
        <f t="shared" si="33"/>
        <v>0</v>
      </c>
      <c r="E191" s="2">
        <f>E44-E146</f>
        <v>0</v>
      </c>
      <c r="F191" s="2">
        <v>0</v>
      </c>
    </row>
    <row r="192" spans="1:6" ht="36" x14ac:dyDescent="0.3">
      <c r="A192" s="54" t="s">
        <v>58</v>
      </c>
      <c r="B192" s="58" t="s">
        <v>5</v>
      </c>
      <c r="C192" s="58">
        <v>226</v>
      </c>
      <c r="D192" s="5">
        <f t="shared" si="33"/>
        <v>0</v>
      </c>
      <c r="E192" s="2">
        <f>E193+E194</f>
        <v>0</v>
      </c>
      <c r="F192" s="2">
        <f>F193+F194</f>
        <v>0</v>
      </c>
    </row>
    <row r="193" spans="1:6" ht="18" x14ac:dyDescent="0.3">
      <c r="A193" s="370" t="s">
        <v>6</v>
      </c>
      <c r="B193" s="58">
        <v>243</v>
      </c>
      <c r="C193" s="58">
        <v>226</v>
      </c>
      <c r="D193" s="5">
        <f t="shared" si="33"/>
        <v>0</v>
      </c>
      <c r="E193" s="2">
        <f>E49-E148</f>
        <v>0</v>
      </c>
      <c r="F193" s="2">
        <v>0</v>
      </c>
    </row>
    <row r="194" spans="1:6" ht="18" x14ac:dyDescent="0.3">
      <c r="A194" s="370"/>
      <c r="B194" s="58">
        <v>244</v>
      </c>
      <c r="C194" s="58">
        <v>226</v>
      </c>
      <c r="D194" s="5">
        <f t="shared" si="33"/>
        <v>0</v>
      </c>
      <c r="E194" s="2">
        <f>E50-E149</f>
        <v>0</v>
      </c>
      <c r="F194" s="2">
        <v>0</v>
      </c>
    </row>
    <row r="195" spans="1:6" ht="18" x14ac:dyDescent="0.3">
      <c r="A195" s="54" t="s">
        <v>25</v>
      </c>
      <c r="B195" s="58">
        <v>244</v>
      </c>
      <c r="C195" s="58">
        <v>227</v>
      </c>
      <c r="D195" s="5">
        <f t="shared" si="33"/>
        <v>0</v>
      </c>
      <c r="E195" s="2">
        <f>E51-E150</f>
        <v>0</v>
      </c>
      <c r="F195" s="2">
        <v>0</v>
      </c>
    </row>
    <row r="196" spans="1:6" ht="54" x14ac:dyDescent="0.3">
      <c r="A196" s="172" t="s">
        <v>285</v>
      </c>
      <c r="B196" s="173">
        <v>244</v>
      </c>
      <c r="C196" s="173">
        <v>228</v>
      </c>
      <c r="D196" s="5">
        <f>E196+F196</f>
        <v>0</v>
      </c>
      <c r="E196" s="2">
        <v>0</v>
      </c>
      <c r="F196" s="2">
        <v>0</v>
      </c>
    </row>
    <row r="197" spans="1:6" ht="18" x14ac:dyDescent="0.3">
      <c r="A197" s="54" t="s">
        <v>30</v>
      </c>
      <c r="B197" s="58" t="s">
        <v>5</v>
      </c>
      <c r="C197" s="58">
        <v>290</v>
      </c>
      <c r="D197" s="5">
        <f t="shared" si="33"/>
        <v>0</v>
      </c>
      <c r="E197" s="2">
        <f>E199+E200</f>
        <v>0</v>
      </c>
      <c r="F197" s="2">
        <f>F199+F200</f>
        <v>0</v>
      </c>
    </row>
    <row r="198" spans="1:6" ht="18" x14ac:dyDescent="0.3">
      <c r="A198" s="54" t="s">
        <v>9</v>
      </c>
      <c r="B198" s="58"/>
      <c r="C198" s="58"/>
      <c r="D198" s="5">
        <f t="shared" si="33"/>
        <v>0</v>
      </c>
      <c r="E198" s="2"/>
      <c r="F198" s="2"/>
    </row>
    <row r="199" spans="1:6" ht="54" x14ac:dyDescent="0.3">
      <c r="A199" s="54" t="s">
        <v>34</v>
      </c>
      <c r="B199" s="58">
        <v>244</v>
      </c>
      <c r="C199" s="58">
        <v>296</v>
      </c>
      <c r="D199" s="5">
        <f t="shared" si="33"/>
        <v>0</v>
      </c>
      <c r="E199" s="2">
        <f>E77-E154</f>
        <v>0</v>
      </c>
      <c r="F199" s="2">
        <v>0</v>
      </c>
    </row>
    <row r="200" spans="1:6" ht="54" x14ac:dyDescent="0.3">
      <c r="A200" s="54" t="s">
        <v>35</v>
      </c>
      <c r="B200" s="58">
        <v>244</v>
      </c>
      <c r="C200" s="58">
        <v>297</v>
      </c>
      <c r="D200" s="5">
        <f t="shared" si="33"/>
        <v>0</v>
      </c>
      <c r="E200" s="2">
        <f>E84-E155</f>
        <v>0</v>
      </c>
      <c r="F200" s="2">
        <v>0</v>
      </c>
    </row>
    <row r="201" spans="1:6" ht="54" x14ac:dyDescent="0.3">
      <c r="A201" s="54" t="s">
        <v>59</v>
      </c>
      <c r="B201" s="58" t="s">
        <v>5</v>
      </c>
      <c r="C201" s="58">
        <v>300</v>
      </c>
      <c r="D201" s="5">
        <f t="shared" si="33"/>
        <v>0</v>
      </c>
      <c r="E201" s="2">
        <f>E203+E205+E204</f>
        <v>0</v>
      </c>
      <c r="F201" s="2">
        <f>F203+F205+F204</f>
        <v>0</v>
      </c>
    </row>
    <row r="202" spans="1:6" ht="18" x14ac:dyDescent="0.3">
      <c r="A202" s="54" t="s">
        <v>9</v>
      </c>
      <c r="B202" s="58"/>
      <c r="C202" s="58"/>
      <c r="D202" s="5"/>
      <c r="E202" s="2"/>
      <c r="F202" s="2"/>
    </row>
    <row r="203" spans="1:6" ht="54" x14ac:dyDescent="0.3">
      <c r="A203" s="54" t="s">
        <v>36</v>
      </c>
      <c r="B203" s="58">
        <v>244</v>
      </c>
      <c r="C203" s="58">
        <v>310</v>
      </c>
      <c r="D203" s="5">
        <f t="shared" ref="D203:D205" si="34">E203+F203</f>
        <v>0</v>
      </c>
      <c r="E203" s="2">
        <v>0</v>
      </c>
      <c r="F203" s="2">
        <v>0</v>
      </c>
    </row>
    <row r="204" spans="1:6" ht="72" x14ac:dyDescent="0.3">
      <c r="A204" s="54" t="s">
        <v>68</v>
      </c>
      <c r="B204" s="58">
        <v>244</v>
      </c>
      <c r="C204" s="58">
        <v>320</v>
      </c>
      <c r="D204" s="5">
        <f t="shared" si="34"/>
        <v>0</v>
      </c>
      <c r="E204" s="2">
        <f>E91-E159</f>
        <v>0</v>
      </c>
      <c r="F204" s="2">
        <v>0</v>
      </c>
    </row>
    <row r="205" spans="1:6" ht="72" x14ac:dyDescent="0.3">
      <c r="A205" s="54" t="s">
        <v>60</v>
      </c>
      <c r="B205" s="58" t="s">
        <v>5</v>
      </c>
      <c r="C205" s="58">
        <v>340</v>
      </c>
      <c r="D205" s="5">
        <f t="shared" si="34"/>
        <v>0</v>
      </c>
      <c r="E205" s="2">
        <f>E207+E208+E209+E210+E211+E212+E214</f>
        <v>0</v>
      </c>
      <c r="F205" s="2">
        <f>F207+F208+F209+F210+F211+F212+F214</f>
        <v>0</v>
      </c>
    </row>
    <row r="206" spans="1:6" ht="18" x14ac:dyDescent="0.3">
      <c r="A206" s="54" t="s">
        <v>6</v>
      </c>
      <c r="B206" s="58"/>
      <c r="C206" s="58"/>
      <c r="D206" s="5"/>
      <c r="E206" s="2"/>
      <c r="F206" s="2"/>
    </row>
    <row r="207" spans="1:6" ht="126" x14ac:dyDescent="0.3">
      <c r="A207" s="54" t="s">
        <v>37</v>
      </c>
      <c r="B207" s="58">
        <v>244</v>
      </c>
      <c r="C207" s="58">
        <v>341</v>
      </c>
      <c r="D207" s="5">
        <f t="shared" ref="D207:D214" si="35">E207+F207</f>
        <v>0</v>
      </c>
      <c r="E207" s="2">
        <f>E94-E162</f>
        <v>0</v>
      </c>
      <c r="F207" s="2">
        <v>0</v>
      </c>
    </row>
    <row r="208" spans="1:6" ht="54" x14ac:dyDescent="0.3">
      <c r="A208" s="54" t="s">
        <v>38</v>
      </c>
      <c r="B208" s="58">
        <v>244</v>
      </c>
      <c r="C208" s="58">
        <v>342</v>
      </c>
      <c r="D208" s="5">
        <f t="shared" si="35"/>
        <v>0</v>
      </c>
      <c r="E208" s="2">
        <f>E95-E163</f>
        <v>0</v>
      </c>
      <c r="F208" s="2">
        <v>0</v>
      </c>
    </row>
    <row r="209" spans="1:6" ht="72" x14ac:dyDescent="0.3">
      <c r="A209" s="54" t="s">
        <v>39</v>
      </c>
      <c r="B209" s="58">
        <v>244</v>
      </c>
      <c r="C209" s="58">
        <v>343</v>
      </c>
      <c r="D209" s="5">
        <f t="shared" si="35"/>
        <v>0</v>
      </c>
      <c r="E209" s="2">
        <f>E96-E164</f>
        <v>0</v>
      </c>
      <c r="F209" s="2">
        <v>0</v>
      </c>
    </row>
    <row r="210" spans="1:6" ht="72" x14ac:dyDescent="0.3">
      <c r="A210" s="54" t="s">
        <v>40</v>
      </c>
      <c r="B210" s="58">
        <v>244</v>
      </c>
      <c r="C210" s="58">
        <v>344</v>
      </c>
      <c r="D210" s="5">
        <f t="shared" si="35"/>
        <v>0</v>
      </c>
      <c r="E210" s="2">
        <f>E97-E165</f>
        <v>0</v>
      </c>
      <c r="F210" s="2">
        <v>0</v>
      </c>
    </row>
    <row r="211" spans="1:6" ht="54" x14ac:dyDescent="0.3">
      <c r="A211" s="54" t="s">
        <v>41</v>
      </c>
      <c r="B211" s="58">
        <v>244</v>
      </c>
      <c r="C211" s="58">
        <v>345</v>
      </c>
      <c r="D211" s="5">
        <f t="shared" si="35"/>
        <v>0</v>
      </c>
      <c r="E211" s="2">
        <f t="shared" ref="E211:E212" si="36">E100-E166</f>
        <v>0</v>
      </c>
      <c r="F211" s="2">
        <v>0</v>
      </c>
    </row>
    <row r="212" spans="1:6" ht="72" x14ac:dyDescent="0.3">
      <c r="A212" s="54" t="s">
        <v>42</v>
      </c>
      <c r="B212" s="58">
        <v>244</v>
      </c>
      <c r="C212" s="58">
        <v>346</v>
      </c>
      <c r="D212" s="5">
        <f t="shared" si="35"/>
        <v>0</v>
      </c>
      <c r="E212" s="2">
        <f t="shared" si="36"/>
        <v>0</v>
      </c>
      <c r="F212" s="2">
        <v>0</v>
      </c>
    </row>
    <row r="213" spans="1:6" ht="108" x14ac:dyDescent="0.3">
      <c r="A213" s="172" t="s">
        <v>286</v>
      </c>
      <c r="B213" s="173">
        <v>244</v>
      </c>
      <c r="C213" s="173">
        <v>347</v>
      </c>
      <c r="D213" s="5">
        <f>E213+F213</f>
        <v>0</v>
      </c>
      <c r="E213" s="2">
        <v>0</v>
      </c>
      <c r="F213" s="2">
        <v>0</v>
      </c>
    </row>
    <row r="214" spans="1:6" ht="108" x14ac:dyDescent="0.3">
      <c r="A214" s="54" t="s">
        <v>43</v>
      </c>
      <c r="B214" s="58">
        <v>244</v>
      </c>
      <c r="C214" s="58">
        <v>349</v>
      </c>
      <c r="D214" s="5">
        <f t="shared" si="35"/>
        <v>0</v>
      </c>
      <c r="E214" s="2">
        <f t="shared" ref="E214" si="37">E103-E169</f>
        <v>0</v>
      </c>
      <c r="F214" s="2">
        <v>0</v>
      </c>
    </row>
  </sheetData>
  <mergeCells count="38">
    <mergeCell ref="A190:A191"/>
    <mergeCell ref="A193:A194"/>
    <mergeCell ref="A121:F121"/>
    <mergeCell ref="A125:F125"/>
    <mergeCell ref="A145:A146"/>
    <mergeCell ref="A148:A149"/>
    <mergeCell ref="A170:F170"/>
    <mergeCell ref="B117:C117"/>
    <mergeCell ref="E117:F117"/>
    <mergeCell ref="B118:C118"/>
    <mergeCell ref="E118:F118"/>
    <mergeCell ref="A120:B120"/>
    <mergeCell ref="A25:A26"/>
    <mergeCell ref="A31:A32"/>
    <mergeCell ref="A43:A44"/>
    <mergeCell ref="A46:A50"/>
    <mergeCell ref="A63:A65"/>
    <mergeCell ref="A58:A59"/>
    <mergeCell ref="A53:A54"/>
    <mergeCell ref="B115:C115"/>
    <mergeCell ref="E115:F115"/>
    <mergeCell ref="A70:A72"/>
    <mergeCell ref="A77:A82"/>
    <mergeCell ref="A84:A87"/>
    <mergeCell ref="B111:C111"/>
    <mergeCell ref="E111:F111"/>
    <mergeCell ref="B114:C114"/>
    <mergeCell ref="E114:F114"/>
    <mergeCell ref="B112:C112"/>
    <mergeCell ref="E112:F112"/>
    <mergeCell ref="A98:A99"/>
    <mergeCell ref="A1:F1"/>
    <mergeCell ref="A2:F2"/>
    <mergeCell ref="A5:A6"/>
    <mergeCell ref="B5:B6"/>
    <mergeCell ref="C5:C6"/>
    <mergeCell ref="D5:D6"/>
    <mergeCell ref="E5:F5"/>
  </mergeCells>
  <pageMargins left="1.3779527559055118" right="0.39370078740157483" top="0.98425196850393704" bottom="0.78740157480314965" header="0.31496062992125984" footer="0.31496062992125984"/>
  <pageSetup paperSize="9" scale="7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8"/>
  <sheetViews>
    <sheetView zoomScaleNormal="100" workbookViewId="0">
      <selection activeCell="J9" sqref="J9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6" width="18.5546875" style="7" customWidth="1"/>
    <col min="7" max="16384" width="8.88671875" style="7"/>
  </cols>
  <sheetData>
    <row r="1" spans="1:6" ht="17.399999999999999" x14ac:dyDescent="0.3">
      <c r="A1" s="369" t="s">
        <v>302</v>
      </c>
      <c r="B1" s="369"/>
      <c r="C1" s="369"/>
      <c r="D1" s="369"/>
      <c r="E1" s="369"/>
      <c r="F1" s="369"/>
    </row>
    <row r="2" spans="1:6" ht="17.399999999999999" x14ac:dyDescent="0.3">
      <c r="A2" s="369" t="s">
        <v>356</v>
      </c>
      <c r="B2" s="369"/>
      <c r="C2" s="369"/>
      <c r="D2" s="369"/>
      <c r="E2" s="369"/>
      <c r="F2" s="369"/>
    </row>
    <row r="3" spans="1:6" ht="15" x14ac:dyDescent="0.3">
      <c r="A3" s="30"/>
    </row>
    <row r="4" spans="1:6" ht="18.600000000000001" thickBot="1" x14ac:dyDescent="0.35">
      <c r="A4" s="6"/>
      <c r="F4" s="6" t="s">
        <v>51</v>
      </c>
    </row>
    <row r="5" spans="1:6" ht="52.8" customHeight="1" x14ac:dyDescent="0.3">
      <c r="A5" s="449" t="s">
        <v>0</v>
      </c>
      <c r="B5" s="451" t="s">
        <v>45</v>
      </c>
      <c r="C5" s="453" t="s">
        <v>46</v>
      </c>
      <c r="D5" s="451" t="s">
        <v>1</v>
      </c>
      <c r="E5" s="455" t="s">
        <v>193</v>
      </c>
      <c r="F5" s="456"/>
    </row>
    <row r="6" spans="1:6" ht="15.6" x14ac:dyDescent="0.3">
      <c r="A6" s="391"/>
      <c r="B6" s="390"/>
      <c r="C6" s="392"/>
      <c r="D6" s="390"/>
      <c r="E6" s="393" t="s">
        <v>6</v>
      </c>
      <c r="F6" s="394"/>
    </row>
    <row r="7" spans="1:6" ht="203.4" thickBot="1" x14ac:dyDescent="0.35">
      <c r="A7" s="450"/>
      <c r="B7" s="452"/>
      <c r="C7" s="454"/>
      <c r="D7" s="452"/>
      <c r="E7" s="216" t="s">
        <v>194</v>
      </c>
      <c r="F7" s="38" t="s">
        <v>195</v>
      </c>
    </row>
    <row r="8" spans="1:6" ht="15" thickBot="1" x14ac:dyDescent="0.35">
      <c r="A8" s="43">
        <v>1</v>
      </c>
      <c r="B8" s="44">
        <v>2</v>
      </c>
      <c r="C8" s="44">
        <v>3</v>
      </c>
      <c r="D8" s="44">
        <v>4</v>
      </c>
      <c r="E8" s="44">
        <v>5</v>
      </c>
      <c r="F8" s="45">
        <v>6</v>
      </c>
    </row>
    <row r="9" spans="1:6" ht="18" x14ac:dyDescent="0.3">
      <c r="A9" s="217" t="s">
        <v>181</v>
      </c>
      <c r="B9" s="219" t="s">
        <v>5</v>
      </c>
      <c r="C9" s="219" t="s">
        <v>5</v>
      </c>
      <c r="D9" s="5">
        <f t="shared" ref="D9:D10" si="0">E9+F9</f>
        <v>5107868</v>
      </c>
      <c r="E9" s="2">
        <v>5107868</v>
      </c>
      <c r="F9" s="4">
        <v>0</v>
      </c>
    </row>
    <row r="10" spans="1:6" ht="18" x14ac:dyDescent="0.3">
      <c r="A10" s="217" t="s">
        <v>7</v>
      </c>
      <c r="B10" s="219" t="s">
        <v>5</v>
      </c>
      <c r="C10" s="219">
        <v>900</v>
      </c>
      <c r="D10" s="5">
        <f t="shared" si="0"/>
        <v>5107868</v>
      </c>
      <c r="E10" s="2">
        <f>E13+E46+E61+E93</f>
        <v>5107868</v>
      </c>
      <c r="F10" s="4">
        <f>F13+F46+F61+F93</f>
        <v>0</v>
      </c>
    </row>
    <row r="11" spans="1:6" ht="18" x14ac:dyDescent="0.3">
      <c r="A11" s="217" t="s">
        <v>6</v>
      </c>
      <c r="B11" s="219"/>
      <c r="C11" s="219"/>
      <c r="D11" s="5"/>
      <c r="E11" s="2"/>
      <c r="F11" s="4"/>
    </row>
    <row r="12" spans="1:6" ht="33.6" customHeight="1" x14ac:dyDescent="0.3">
      <c r="A12" s="386" t="s">
        <v>196</v>
      </c>
      <c r="B12" s="387"/>
      <c r="C12" s="387"/>
      <c r="D12" s="387"/>
      <c r="E12" s="387"/>
      <c r="F12" s="388"/>
    </row>
    <row r="13" spans="1:6" ht="18" x14ac:dyDescent="0.3">
      <c r="A13" s="217" t="s">
        <v>8</v>
      </c>
      <c r="B13" s="219" t="s">
        <v>5</v>
      </c>
      <c r="C13" s="219">
        <v>200</v>
      </c>
      <c r="D13" s="5">
        <f t="shared" ref="D13:D50" si="1">E13+F13</f>
        <v>0</v>
      </c>
      <c r="E13" s="2">
        <f>E15+E18+E42</f>
        <v>0</v>
      </c>
      <c r="F13" s="4">
        <f>F15+F18+F42</f>
        <v>0</v>
      </c>
    </row>
    <row r="14" spans="1:6" ht="14.4" customHeight="1" x14ac:dyDescent="0.3">
      <c r="A14" s="217" t="s">
        <v>9</v>
      </c>
      <c r="B14" s="219"/>
      <c r="C14" s="219"/>
      <c r="D14" s="5"/>
      <c r="E14" s="2"/>
      <c r="F14" s="4"/>
    </row>
    <row r="15" spans="1:6" ht="72" x14ac:dyDescent="0.3">
      <c r="A15" s="217" t="s">
        <v>10</v>
      </c>
      <c r="B15" s="219" t="s">
        <v>5</v>
      </c>
      <c r="C15" s="219">
        <v>210</v>
      </c>
      <c r="D15" s="5">
        <f t="shared" si="1"/>
        <v>0</v>
      </c>
      <c r="E15" s="2">
        <f>E17</f>
        <v>0</v>
      </c>
      <c r="F15" s="4">
        <f>F17</f>
        <v>0</v>
      </c>
    </row>
    <row r="16" spans="1:6" ht="18" x14ac:dyDescent="0.3">
      <c r="A16" s="217" t="s">
        <v>9</v>
      </c>
      <c r="B16" s="219"/>
      <c r="C16" s="219"/>
      <c r="D16" s="5"/>
      <c r="E16" s="2"/>
      <c r="F16" s="4"/>
    </row>
    <row r="17" spans="1:6" ht="72" x14ac:dyDescent="0.3">
      <c r="A17" s="217" t="s">
        <v>197</v>
      </c>
      <c r="B17" s="219">
        <v>244</v>
      </c>
      <c r="C17" s="219">
        <v>214</v>
      </c>
      <c r="D17" s="5">
        <f>E17+F17</f>
        <v>0</v>
      </c>
      <c r="E17" s="2">
        <f>'иные субсидии 2024 год '!E130</f>
        <v>0</v>
      </c>
      <c r="F17" s="4">
        <v>0</v>
      </c>
    </row>
    <row r="18" spans="1:6" ht="36" x14ac:dyDescent="0.3">
      <c r="A18" s="217" t="s">
        <v>14</v>
      </c>
      <c r="B18" s="219" t="s">
        <v>5</v>
      </c>
      <c r="C18" s="219">
        <v>220</v>
      </c>
      <c r="D18" s="5">
        <f t="shared" si="1"/>
        <v>0</v>
      </c>
      <c r="E18" s="2">
        <f>E20+E21+E22+E30+E31+E34+E37</f>
        <v>0</v>
      </c>
      <c r="F18" s="4">
        <f>F20+F21+F22+F30+F31+F34+F37</f>
        <v>0</v>
      </c>
    </row>
    <row r="19" spans="1:6" ht="18" x14ac:dyDescent="0.3">
      <c r="A19" s="217" t="s">
        <v>9</v>
      </c>
      <c r="B19" s="219"/>
      <c r="C19" s="219"/>
      <c r="D19" s="5"/>
      <c r="E19" s="2"/>
      <c r="F19" s="4"/>
    </row>
    <row r="20" spans="1:6" ht="18" x14ac:dyDescent="0.3">
      <c r="A20" s="217" t="s">
        <v>15</v>
      </c>
      <c r="B20" s="219">
        <v>244</v>
      </c>
      <c r="C20" s="219">
        <v>221</v>
      </c>
      <c r="D20" s="5">
        <f t="shared" si="1"/>
        <v>0</v>
      </c>
      <c r="E20" s="2">
        <f>'иные субсидии 2024 год '!E133</f>
        <v>0</v>
      </c>
      <c r="F20" s="4">
        <v>0</v>
      </c>
    </row>
    <row r="21" spans="1:6" ht="36" x14ac:dyDescent="0.3">
      <c r="A21" s="217" t="s">
        <v>16</v>
      </c>
      <c r="B21" s="219">
        <v>244</v>
      </c>
      <c r="C21" s="219">
        <v>222</v>
      </c>
      <c r="D21" s="5">
        <f t="shared" si="1"/>
        <v>0</v>
      </c>
      <c r="E21" s="2">
        <f>'иные субсидии 2024 год '!E134</f>
        <v>0</v>
      </c>
      <c r="F21" s="4">
        <v>0</v>
      </c>
    </row>
    <row r="22" spans="1:6" ht="36" x14ac:dyDescent="0.3">
      <c r="A22" s="217" t="s">
        <v>17</v>
      </c>
      <c r="B22" s="219" t="s">
        <v>5</v>
      </c>
      <c r="C22" s="219">
        <v>223</v>
      </c>
      <c r="D22" s="5">
        <f t="shared" si="1"/>
        <v>0</v>
      </c>
      <c r="E22" s="2">
        <f t="shared" ref="E22:F22" si="2">E24+E25+E26+E27+E28</f>
        <v>0</v>
      </c>
      <c r="F22" s="4">
        <f t="shared" si="2"/>
        <v>0</v>
      </c>
    </row>
    <row r="23" spans="1:6" ht="18" x14ac:dyDescent="0.3">
      <c r="A23" s="217" t="s">
        <v>6</v>
      </c>
      <c r="B23" s="219"/>
      <c r="C23" s="219"/>
      <c r="D23" s="5"/>
      <c r="E23" s="2"/>
      <c r="F23" s="4"/>
    </row>
    <row r="24" spans="1:6" ht="54" x14ac:dyDescent="0.3">
      <c r="A24" s="217" t="s">
        <v>18</v>
      </c>
      <c r="B24" s="219">
        <v>247</v>
      </c>
      <c r="C24" s="219">
        <v>223</v>
      </c>
      <c r="D24" s="5">
        <f t="shared" si="1"/>
        <v>0</v>
      </c>
      <c r="E24" s="2">
        <f>'иные субсидии 2024 год '!E137</f>
        <v>0</v>
      </c>
      <c r="F24" s="4">
        <v>0</v>
      </c>
    </row>
    <row r="25" spans="1:6" ht="36" x14ac:dyDescent="0.3">
      <c r="A25" s="217" t="s">
        <v>19</v>
      </c>
      <c r="B25" s="219">
        <v>247</v>
      </c>
      <c r="C25" s="219">
        <v>223</v>
      </c>
      <c r="D25" s="5">
        <f t="shared" si="1"/>
        <v>0</v>
      </c>
      <c r="E25" s="2">
        <f>'иные субсидии 2024 год '!E138</f>
        <v>0</v>
      </c>
      <c r="F25" s="4">
        <v>0</v>
      </c>
    </row>
    <row r="26" spans="1:6" ht="61.8" customHeight="1" x14ac:dyDescent="0.3">
      <c r="A26" s="217" t="s">
        <v>20</v>
      </c>
      <c r="B26" s="219">
        <v>247</v>
      </c>
      <c r="C26" s="219">
        <v>223</v>
      </c>
      <c r="D26" s="5">
        <f t="shared" si="1"/>
        <v>0</v>
      </c>
      <c r="E26" s="2">
        <f>'иные субсидии 2024 год '!E139</f>
        <v>0</v>
      </c>
      <c r="F26" s="4">
        <v>0</v>
      </c>
    </row>
    <row r="27" spans="1:6" ht="72" x14ac:dyDescent="0.3">
      <c r="A27" s="217" t="s">
        <v>21</v>
      </c>
      <c r="B27" s="219">
        <v>244</v>
      </c>
      <c r="C27" s="219">
        <v>223</v>
      </c>
      <c r="D27" s="5">
        <f t="shared" si="1"/>
        <v>0</v>
      </c>
      <c r="E27" s="2">
        <f>'иные субсидии 2024 год '!E140</f>
        <v>0</v>
      </c>
      <c r="F27" s="4">
        <v>0</v>
      </c>
    </row>
    <row r="28" spans="1:6" ht="54" x14ac:dyDescent="0.3">
      <c r="A28" s="217" t="s">
        <v>22</v>
      </c>
      <c r="B28" s="219">
        <v>244</v>
      </c>
      <c r="C28" s="219">
        <v>223</v>
      </c>
      <c r="D28" s="5">
        <f t="shared" si="1"/>
        <v>0</v>
      </c>
      <c r="E28" s="2">
        <f>'иные субсидии 2024 год '!E141</f>
        <v>0</v>
      </c>
      <c r="F28" s="4">
        <v>0</v>
      </c>
    </row>
    <row r="29" spans="1:6" ht="36" x14ac:dyDescent="0.3">
      <c r="A29" s="232" t="s">
        <v>306</v>
      </c>
      <c r="B29" s="233">
        <v>244</v>
      </c>
      <c r="C29" s="233">
        <v>223</v>
      </c>
      <c r="D29" s="5">
        <f t="shared" ref="D29" si="3">E29+F29</f>
        <v>0</v>
      </c>
      <c r="E29" s="2">
        <f>'иные субсидии 2024 год '!E142</f>
        <v>0</v>
      </c>
      <c r="F29" s="4">
        <v>0</v>
      </c>
    </row>
    <row r="30" spans="1:6" ht="127.8" customHeight="1" x14ac:dyDescent="0.3">
      <c r="A30" s="217" t="s">
        <v>23</v>
      </c>
      <c r="B30" s="219">
        <v>244</v>
      </c>
      <c r="C30" s="219">
        <v>224</v>
      </c>
      <c r="D30" s="5">
        <f t="shared" si="1"/>
        <v>0</v>
      </c>
      <c r="E30" s="2">
        <f>'иные субсидии 2024 год '!E143</f>
        <v>0</v>
      </c>
      <c r="F30" s="4">
        <v>0</v>
      </c>
    </row>
    <row r="31" spans="1:6" ht="54" x14ac:dyDescent="0.3">
      <c r="A31" s="217" t="s">
        <v>24</v>
      </c>
      <c r="B31" s="219" t="s">
        <v>5</v>
      </c>
      <c r="C31" s="219">
        <v>225</v>
      </c>
      <c r="D31" s="2">
        <f t="shared" ref="D31:F31" si="4">D32+D33</f>
        <v>0</v>
      </c>
      <c r="E31" s="2">
        <f>E32+E33</f>
        <v>0</v>
      </c>
      <c r="F31" s="4">
        <f t="shared" si="4"/>
        <v>0</v>
      </c>
    </row>
    <row r="32" spans="1:6" ht="18" x14ac:dyDescent="0.3">
      <c r="A32" s="371" t="s">
        <v>6</v>
      </c>
      <c r="B32" s="219">
        <v>243</v>
      </c>
      <c r="C32" s="219">
        <v>225</v>
      </c>
      <c r="D32" s="5">
        <f t="shared" si="1"/>
        <v>0</v>
      </c>
      <c r="E32" s="2">
        <f>'иные субсидии 2024 год '!E145</f>
        <v>0</v>
      </c>
      <c r="F32" s="4">
        <v>0</v>
      </c>
    </row>
    <row r="33" spans="1:6" ht="18" x14ac:dyDescent="0.3">
      <c r="A33" s="446"/>
      <c r="B33" s="219">
        <v>244</v>
      </c>
      <c r="C33" s="219">
        <v>225</v>
      </c>
      <c r="D33" s="5">
        <f t="shared" si="1"/>
        <v>0</v>
      </c>
      <c r="E33" s="2">
        <f>'иные субсидии 2024 год '!E146</f>
        <v>0</v>
      </c>
      <c r="F33" s="4">
        <v>0</v>
      </c>
    </row>
    <row r="34" spans="1:6" ht="36" x14ac:dyDescent="0.3">
      <c r="A34" s="217" t="s">
        <v>58</v>
      </c>
      <c r="B34" s="219" t="s">
        <v>5</v>
      </c>
      <c r="C34" s="219">
        <v>226</v>
      </c>
      <c r="D34" s="5">
        <f t="shared" si="1"/>
        <v>0</v>
      </c>
      <c r="E34" s="2">
        <f>E35+E36</f>
        <v>0</v>
      </c>
      <c r="F34" s="4">
        <f>F35+F36</f>
        <v>0</v>
      </c>
    </row>
    <row r="35" spans="1:6" ht="18" x14ac:dyDescent="0.3">
      <c r="A35" s="371" t="s">
        <v>6</v>
      </c>
      <c r="B35" s="219">
        <v>243</v>
      </c>
      <c r="C35" s="219">
        <v>226</v>
      </c>
      <c r="D35" s="5">
        <f t="shared" si="1"/>
        <v>0</v>
      </c>
      <c r="E35" s="2">
        <f>'иные субсидии 2024 год '!E148</f>
        <v>0</v>
      </c>
      <c r="F35" s="4">
        <v>0</v>
      </c>
    </row>
    <row r="36" spans="1:6" ht="18" x14ac:dyDescent="0.3">
      <c r="A36" s="446"/>
      <c r="B36" s="219">
        <v>244</v>
      </c>
      <c r="C36" s="219">
        <v>226</v>
      </c>
      <c r="D36" s="5">
        <f t="shared" si="1"/>
        <v>0</v>
      </c>
      <c r="E36" s="2">
        <f>'иные субсидии 2024 год '!E149</f>
        <v>0</v>
      </c>
      <c r="F36" s="4">
        <v>0</v>
      </c>
    </row>
    <row r="37" spans="1:6" ht="18" x14ac:dyDescent="0.3">
      <c r="A37" s="217" t="s">
        <v>25</v>
      </c>
      <c r="B37" s="219">
        <v>244</v>
      </c>
      <c r="C37" s="219">
        <v>227</v>
      </c>
      <c r="D37" s="5">
        <f t="shared" si="1"/>
        <v>0</v>
      </c>
      <c r="E37" s="2">
        <f>'иные субсидии 2024 год '!E150</f>
        <v>0</v>
      </c>
      <c r="F37" s="4">
        <v>0</v>
      </c>
    </row>
    <row r="38" spans="1:6" ht="54" x14ac:dyDescent="0.3">
      <c r="A38" s="304" t="s">
        <v>285</v>
      </c>
      <c r="B38" s="305" t="s">
        <v>115</v>
      </c>
      <c r="C38" s="305">
        <v>228</v>
      </c>
      <c r="D38" s="5">
        <f>E38+F38</f>
        <v>0</v>
      </c>
      <c r="E38" s="2">
        <v>0</v>
      </c>
      <c r="F38" s="4">
        <v>0</v>
      </c>
    </row>
    <row r="39" spans="1:6" ht="18" x14ac:dyDescent="0.3">
      <c r="A39" s="447" t="s">
        <v>6</v>
      </c>
      <c r="B39" s="336">
        <v>243</v>
      </c>
      <c r="C39" s="336">
        <v>228</v>
      </c>
      <c r="D39" s="5">
        <f>E39+F39</f>
        <v>0</v>
      </c>
      <c r="E39" s="2">
        <v>0</v>
      </c>
      <c r="F39" s="4">
        <v>0</v>
      </c>
    </row>
    <row r="40" spans="1:6" ht="18" x14ac:dyDescent="0.3">
      <c r="A40" s="448"/>
      <c r="B40" s="336">
        <v>244</v>
      </c>
      <c r="C40" s="336">
        <v>228</v>
      </c>
      <c r="D40" s="5">
        <f>E40+F40</f>
        <v>0</v>
      </c>
      <c r="E40" s="2">
        <v>0</v>
      </c>
      <c r="F40" s="4">
        <v>0</v>
      </c>
    </row>
    <row r="41" spans="1:6" ht="126" x14ac:dyDescent="0.3">
      <c r="A41" s="217" t="s">
        <v>342</v>
      </c>
      <c r="B41" s="219">
        <v>244</v>
      </c>
      <c r="C41" s="219">
        <v>229</v>
      </c>
      <c r="D41" s="5">
        <f>E41+F41</f>
        <v>0</v>
      </c>
      <c r="E41" s="2">
        <v>0</v>
      </c>
      <c r="F41" s="4">
        <v>0</v>
      </c>
    </row>
    <row r="42" spans="1:6" ht="18" x14ac:dyDescent="0.3">
      <c r="A42" s="217" t="s">
        <v>30</v>
      </c>
      <c r="B42" s="219" t="s">
        <v>5</v>
      </c>
      <c r="C42" s="219">
        <v>290</v>
      </c>
      <c r="D42" s="5">
        <f t="shared" si="1"/>
        <v>0</v>
      </c>
      <c r="E42" s="2">
        <f>E44+E45</f>
        <v>0</v>
      </c>
      <c r="F42" s="4">
        <f>F44+F45</f>
        <v>0</v>
      </c>
    </row>
    <row r="43" spans="1:6" ht="18" x14ac:dyDescent="0.3">
      <c r="A43" s="217" t="s">
        <v>9</v>
      </c>
      <c r="B43" s="219"/>
      <c r="C43" s="219"/>
      <c r="D43" s="5">
        <f t="shared" si="1"/>
        <v>0</v>
      </c>
      <c r="E43" s="2"/>
      <c r="F43" s="4"/>
    </row>
    <row r="44" spans="1:6" ht="54" x14ac:dyDescent="0.3">
      <c r="A44" s="217" t="s">
        <v>34</v>
      </c>
      <c r="B44" s="219">
        <v>244</v>
      </c>
      <c r="C44" s="219">
        <v>296</v>
      </c>
      <c r="D44" s="5">
        <f t="shared" si="1"/>
        <v>0</v>
      </c>
      <c r="E44" s="2">
        <f>'иные субсидии 2024 год '!E154</f>
        <v>0</v>
      </c>
      <c r="F44" s="4">
        <v>0</v>
      </c>
    </row>
    <row r="45" spans="1:6" ht="54" x14ac:dyDescent="0.3">
      <c r="A45" s="217" t="s">
        <v>35</v>
      </c>
      <c r="B45" s="219">
        <v>244</v>
      </c>
      <c r="C45" s="219">
        <v>297</v>
      </c>
      <c r="D45" s="5">
        <f t="shared" si="1"/>
        <v>0</v>
      </c>
      <c r="E45" s="2">
        <f>'иные субсидии 2024 год '!E155</f>
        <v>0</v>
      </c>
      <c r="F45" s="4">
        <v>0</v>
      </c>
    </row>
    <row r="46" spans="1:6" ht="54" x14ac:dyDescent="0.3">
      <c r="A46" s="217" t="s">
        <v>59</v>
      </c>
      <c r="B46" s="219" t="s">
        <v>5</v>
      </c>
      <c r="C46" s="219">
        <v>300</v>
      </c>
      <c r="D46" s="5">
        <f t="shared" si="1"/>
        <v>0</v>
      </c>
      <c r="E46" s="2">
        <f>E48+E50+E49</f>
        <v>0</v>
      </c>
      <c r="F46" s="4">
        <f>F48+F50+F49</f>
        <v>0</v>
      </c>
    </row>
    <row r="47" spans="1:6" ht="18" x14ac:dyDescent="0.3">
      <c r="A47" s="217" t="s">
        <v>9</v>
      </c>
      <c r="B47" s="219"/>
      <c r="C47" s="219"/>
      <c r="D47" s="5"/>
      <c r="E47" s="2"/>
      <c r="F47" s="4"/>
    </row>
    <row r="48" spans="1:6" ht="52.8" customHeight="1" x14ac:dyDescent="0.3">
      <c r="A48" s="217" t="s">
        <v>36</v>
      </c>
      <c r="B48" s="219">
        <v>244</v>
      </c>
      <c r="C48" s="219">
        <v>310</v>
      </c>
      <c r="D48" s="5">
        <f t="shared" si="1"/>
        <v>0</v>
      </c>
      <c r="E48" s="2">
        <f>'иные субсидии 2024 год '!E158</f>
        <v>0</v>
      </c>
      <c r="F48" s="4">
        <v>0</v>
      </c>
    </row>
    <row r="49" spans="1:6" ht="72" x14ac:dyDescent="0.3">
      <c r="A49" s="217" t="s">
        <v>68</v>
      </c>
      <c r="B49" s="219">
        <v>244</v>
      </c>
      <c r="C49" s="219">
        <v>320</v>
      </c>
      <c r="D49" s="5">
        <f t="shared" si="1"/>
        <v>0</v>
      </c>
      <c r="E49" s="2">
        <f>'иные субсидии 2024 год '!E159</f>
        <v>0</v>
      </c>
      <c r="F49" s="4">
        <v>0</v>
      </c>
    </row>
    <row r="50" spans="1:6" ht="72" x14ac:dyDescent="0.3">
      <c r="A50" s="217" t="s">
        <v>60</v>
      </c>
      <c r="B50" s="219" t="s">
        <v>5</v>
      </c>
      <c r="C50" s="219">
        <v>340</v>
      </c>
      <c r="D50" s="5">
        <f t="shared" si="1"/>
        <v>0</v>
      </c>
      <c r="E50" s="2">
        <f>E52+E53+E54+E55+E56+E57+E59</f>
        <v>0</v>
      </c>
      <c r="F50" s="4">
        <f>F52+F53+F54+F55+F56+F57+F59</f>
        <v>0</v>
      </c>
    </row>
    <row r="51" spans="1:6" ht="18" x14ac:dyDescent="0.3">
      <c r="A51" s="217" t="s">
        <v>6</v>
      </c>
      <c r="B51" s="219"/>
      <c r="C51" s="219"/>
      <c r="D51" s="5"/>
      <c r="E51" s="2"/>
      <c r="F51" s="4"/>
    </row>
    <row r="52" spans="1:6" ht="126" x14ac:dyDescent="0.3">
      <c r="A52" s="217" t="s">
        <v>37</v>
      </c>
      <c r="B52" s="219">
        <v>244</v>
      </c>
      <c r="C52" s="219">
        <v>341</v>
      </c>
      <c r="D52" s="5">
        <f t="shared" ref="D52:D59" si="5">E52+F52</f>
        <v>0</v>
      </c>
      <c r="E52" s="2">
        <f>'иные субсидии 2024 год '!E162</f>
        <v>0</v>
      </c>
      <c r="F52" s="4">
        <v>0</v>
      </c>
    </row>
    <row r="53" spans="1:6" ht="54" x14ac:dyDescent="0.3">
      <c r="A53" s="217" t="s">
        <v>38</v>
      </c>
      <c r="B53" s="219">
        <v>244</v>
      </c>
      <c r="C53" s="219">
        <v>342</v>
      </c>
      <c r="D53" s="5">
        <f t="shared" si="5"/>
        <v>0</v>
      </c>
      <c r="E53" s="2">
        <f>'иные субсидии 2024 год '!E163</f>
        <v>0</v>
      </c>
      <c r="F53" s="4">
        <v>0</v>
      </c>
    </row>
    <row r="54" spans="1:6" ht="72" x14ac:dyDescent="0.3">
      <c r="A54" s="217" t="s">
        <v>39</v>
      </c>
      <c r="B54" s="219">
        <v>244</v>
      </c>
      <c r="C54" s="219">
        <v>343</v>
      </c>
      <c r="D54" s="5">
        <f t="shared" si="5"/>
        <v>0</v>
      </c>
      <c r="E54" s="2">
        <f>'иные субсидии 2024 год '!E164</f>
        <v>0</v>
      </c>
      <c r="F54" s="4">
        <v>0</v>
      </c>
    </row>
    <row r="55" spans="1:6" ht="72" x14ac:dyDescent="0.3">
      <c r="A55" s="217" t="s">
        <v>40</v>
      </c>
      <c r="B55" s="219">
        <v>244</v>
      </c>
      <c r="C55" s="219">
        <v>344</v>
      </c>
      <c r="D55" s="5">
        <f t="shared" si="5"/>
        <v>0</v>
      </c>
      <c r="E55" s="2">
        <f>'иные субсидии 2024 год '!E165</f>
        <v>0</v>
      </c>
      <c r="F55" s="4">
        <v>0</v>
      </c>
    </row>
    <row r="56" spans="1:6" ht="54" x14ac:dyDescent="0.3">
      <c r="A56" s="217" t="s">
        <v>41</v>
      </c>
      <c r="B56" s="219">
        <v>244</v>
      </c>
      <c r="C56" s="219">
        <v>345</v>
      </c>
      <c r="D56" s="5">
        <f t="shared" si="5"/>
        <v>0</v>
      </c>
      <c r="E56" s="2">
        <f>'иные субсидии 2024 год '!E166</f>
        <v>0</v>
      </c>
      <c r="F56" s="4">
        <v>0</v>
      </c>
    </row>
    <row r="57" spans="1:6" ht="72" x14ac:dyDescent="0.3">
      <c r="A57" s="217" t="s">
        <v>42</v>
      </c>
      <c r="B57" s="219">
        <v>244</v>
      </c>
      <c r="C57" s="219">
        <v>346</v>
      </c>
      <c r="D57" s="5">
        <f t="shared" si="5"/>
        <v>0</v>
      </c>
      <c r="E57" s="2">
        <f>'иные субсидии 2024 год '!E167</f>
        <v>0</v>
      </c>
      <c r="F57" s="4">
        <v>0</v>
      </c>
    </row>
    <row r="58" spans="1:6" ht="108" x14ac:dyDescent="0.3">
      <c r="A58" s="217" t="s">
        <v>286</v>
      </c>
      <c r="B58" s="219">
        <v>244</v>
      </c>
      <c r="C58" s="219">
        <v>347</v>
      </c>
      <c r="D58" s="5">
        <f>E58+F58</f>
        <v>0</v>
      </c>
      <c r="E58" s="2">
        <v>0</v>
      </c>
      <c r="F58" s="4">
        <v>0</v>
      </c>
    </row>
    <row r="59" spans="1:6" ht="108" x14ac:dyDescent="0.3">
      <c r="A59" s="217" t="s">
        <v>43</v>
      </c>
      <c r="B59" s="219">
        <v>244</v>
      </c>
      <c r="C59" s="219">
        <v>349</v>
      </c>
      <c r="D59" s="5">
        <f t="shared" si="5"/>
        <v>0</v>
      </c>
      <c r="E59" s="2">
        <f>'иные субсидии 2024 год '!E169</f>
        <v>0</v>
      </c>
      <c r="F59" s="4">
        <v>0</v>
      </c>
    </row>
    <row r="60" spans="1:6" ht="32.4" customHeight="1" x14ac:dyDescent="0.3">
      <c r="A60" s="386" t="s">
        <v>198</v>
      </c>
      <c r="B60" s="387"/>
      <c r="C60" s="387"/>
      <c r="D60" s="387"/>
      <c r="E60" s="387"/>
      <c r="F60" s="388"/>
    </row>
    <row r="61" spans="1:6" ht="18" x14ac:dyDescent="0.3">
      <c r="A61" s="217" t="s">
        <v>8</v>
      </c>
      <c r="B61" s="219" t="s">
        <v>5</v>
      </c>
      <c r="C61" s="219">
        <v>200</v>
      </c>
      <c r="D61" s="5">
        <f t="shared" ref="D61" si="6">E61+F61</f>
        <v>5107868</v>
      </c>
      <c r="E61" s="2">
        <f>E63+E66+E89</f>
        <v>5107868</v>
      </c>
      <c r="F61" s="4">
        <f>F63+F66+F89</f>
        <v>0</v>
      </c>
    </row>
    <row r="62" spans="1:6" ht="18" x14ac:dyDescent="0.3">
      <c r="A62" s="217" t="s">
        <v>9</v>
      </c>
      <c r="B62" s="219"/>
      <c r="C62" s="219"/>
      <c r="D62" s="5"/>
      <c r="E62" s="2"/>
      <c r="F62" s="4"/>
    </row>
    <row r="63" spans="1:6" ht="72" x14ac:dyDescent="0.3">
      <c r="A63" s="217" t="s">
        <v>10</v>
      </c>
      <c r="B63" s="219" t="s">
        <v>5</v>
      </c>
      <c r="C63" s="219">
        <v>210</v>
      </c>
      <c r="D63" s="5">
        <f t="shared" ref="D63" si="7">E63+F63</f>
        <v>0</v>
      </c>
      <c r="E63" s="2">
        <f>E65</f>
        <v>0</v>
      </c>
      <c r="F63" s="4">
        <f>F65</f>
        <v>0</v>
      </c>
    </row>
    <row r="64" spans="1:6" ht="18" x14ac:dyDescent="0.3">
      <c r="A64" s="217" t="s">
        <v>9</v>
      </c>
      <c r="B64" s="219"/>
      <c r="C64" s="219"/>
      <c r="D64" s="5"/>
      <c r="E64" s="2"/>
      <c r="F64" s="4"/>
    </row>
    <row r="65" spans="1:6" ht="72" x14ac:dyDescent="0.3">
      <c r="A65" s="217" t="s">
        <v>197</v>
      </c>
      <c r="B65" s="219">
        <v>244</v>
      </c>
      <c r="C65" s="219">
        <v>214</v>
      </c>
      <c r="D65" s="5">
        <f>E65+F65</f>
        <v>0</v>
      </c>
      <c r="E65" s="2">
        <f>'иные субсидии 2024 год '!E175</f>
        <v>0</v>
      </c>
      <c r="F65" s="4">
        <v>0</v>
      </c>
    </row>
    <row r="66" spans="1:6" ht="36" x14ac:dyDescent="0.3">
      <c r="A66" s="217" t="s">
        <v>14</v>
      </c>
      <c r="B66" s="219" t="s">
        <v>5</v>
      </c>
      <c r="C66" s="219">
        <v>220</v>
      </c>
      <c r="D66" s="5">
        <f t="shared" ref="D66" si="8">E66+F66</f>
        <v>5107868</v>
      </c>
      <c r="E66" s="2">
        <f>E68+E69+E70+E78+E79+E82+E85</f>
        <v>5107868</v>
      </c>
      <c r="F66" s="4">
        <f>F68+F69+F70+F78+F79+F82+F85</f>
        <v>0</v>
      </c>
    </row>
    <row r="67" spans="1:6" ht="18" x14ac:dyDescent="0.3">
      <c r="A67" s="217" t="s">
        <v>9</v>
      </c>
      <c r="B67" s="219"/>
      <c r="C67" s="219"/>
      <c r="D67" s="5"/>
      <c r="E67" s="2"/>
      <c r="F67" s="4"/>
    </row>
    <row r="68" spans="1:6" ht="18" x14ac:dyDescent="0.3">
      <c r="A68" s="217" t="s">
        <v>15</v>
      </c>
      <c r="B68" s="219">
        <v>244</v>
      </c>
      <c r="C68" s="219">
        <v>221</v>
      </c>
      <c r="D68" s="5">
        <f t="shared" ref="D68:D70" si="9">E68+F68</f>
        <v>0</v>
      </c>
      <c r="E68" s="2">
        <f>'иные субсидии 2024 год '!E178</f>
        <v>0</v>
      </c>
      <c r="F68" s="4">
        <v>0</v>
      </c>
    </row>
    <row r="69" spans="1:6" ht="40.200000000000003" customHeight="1" x14ac:dyDescent="0.3">
      <c r="A69" s="217" t="s">
        <v>16</v>
      </c>
      <c r="B69" s="219">
        <v>244</v>
      </c>
      <c r="C69" s="219">
        <v>222</v>
      </c>
      <c r="D69" s="5">
        <f t="shared" si="9"/>
        <v>0</v>
      </c>
      <c r="E69" s="2">
        <f>'иные субсидии 2024 год '!E179</f>
        <v>0</v>
      </c>
      <c r="F69" s="4">
        <v>0</v>
      </c>
    </row>
    <row r="70" spans="1:6" ht="36" x14ac:dyDescent="0.3">
      <c r="A70" s="217" t="s">
        <v>17</v>
      </c>
      <c r="B70" s="219" t="s">
        <v>5</v>
      </c>
      <c r="C70" s="219">
        <v>223</v>
      </c>
      <c r="D70" s="5">
        <f t="shared" si="9"/>
        <v>0</v>
      </c>
      <c r="E70" s="2">
        <f t="shared" ref="E70:F70" si="10">E72+E73+E74+E75+E76</f>
        <v>0</v>
      </c>
      <c r="F70" s="4">
        <f t="shared" si="10"/>
        <v>0</v>
      </c>
    </row>
    <row r="71" spans="1:6" ht="18" x14ac:dyDescent="0.3">
      <c r="A71" s="217" t="s">
        <v>6</v>
      </c>
      <c r="B71" s="219"/>
      <c r="C71" s="219"/>
      <c r="D71" s="5"/>
      <c r="E71" s="2"/>
      <c r="F71" s="4"/>
    </row>
    <row r="72" spans="1:6" ht="68.400000000000006" customHeight="1" x14ac:dyDescent="0.3">
      <c r="A72" s="217" t="s">
        <v>18</v>
      </c>
      <c r="B72" s="219">
        <v>247</v>
      </c>
      <c r="C72" s="219">
        <v>223</v>
      </c>
      <c r="D72" s="5">
        <f t="shared" ref="D72:D78" si="11">E72+F72</f>
        <v>0</v>
      </c>
      <c r="E72" s="2">
        <f>'иные субсидии 2024 год '!E182</f>
        <v>0</v>
      </c>
      <c r="F72" s="4">
        <v>0</v>
      </c>
    </row>
    <row r="73" spans="1:6" ht="36" x14ac:dyDescent="0.3">
      <c r="A73" s="217" t="s">
        <v>19</v>
      </c>
      <c r="B73" s="219">
        <v>247</v>
      </c>
      <c r="C73" s="219">
        <v>223</v>
      </c>
      <c r="D73" s="5">
        <f t="shared" si="11"/>
        <v>0</v>
      </c>
      <c r="E73" s="2">
        <f>'иные субсидии 2024 год '!E183</f>
        <v>0</v>
      </c>
      <c r="F73" s="4">
        <v>0</v>
      </c>
    </row>
    <row r="74" spans="1:6" ht="54" x14ac:dyDescent="0.3">
      <c r="A74" s="217" t="s">
        <v>20</v>
      </c>
      <c r="B74" s="219">
        <v>247</v>
      </c>
      <c r="C74" s="219">
        <v>223</v>
      </c>
      <c r="D74" s="5">
        <f t="shared" si="11"/>
        <v>0</v>
      </c>
      <c r="E74" s="2">
        <f>'иные субсидии 2024 год '!E184</f>
        <v>0</v>
      </c>
      <c r="F74" s="4">
        <v>0</v>
      </c>
    </row>
    <row r="75" spans="1:6" ht="72" x14ac:dyDescent="0.3">
      <c r="A75" s="217" t="s">
        <v>21</v>
      </c>
      <c r="B75" s="219">
        <v>244</v>
      </c>
      <c r="C75" s="219">
        <v>223</v>
      </c>
      <c r="D75" s="5">
        <f t="shared" si="11"/>
        <v>0</v>
      </c>
      <c r="E75" s="2">
        <f>'иные субсидии 2024 год '!E185</f>
        <v>0</v>
      </c>
      <c r="F75" s="4">
        <v>0</v>
      </c>
    </row>
    <row r="76" spans="1:6" ht="54" x14ac:dyDescent="0.3">
      <c r="A76" s="217" t="s">
        <v>22</v>
      </c>
      <c r="B76" s="219">
        <v>244</v>
      </c>
      <c r="C76" s="219">
        <v>223</v>
      </c>
      <c r="D76" s="5">
        <f t="shared" si="11"/>
        <v>0</v>
      </c>
      <c r="E76" s="2">
        <f>'иные субсидии 2024 год '!E186</f>
        <v>0</v>
      </c>
      <c r="F76" s="4">
        <v>0</v>
      </c>
    </row>
    <row r="77" spans="1:6" ht="36" x14ac:dyDescent="0.3">
      <c r="A77" s="232" t="s">
        <v>306</v>
      </c>
      <c r="B77" s="233">
        <v>244</v>
      </c>
      <c r="C77" s="233">
        <v>223</v>
      </c>
      <c r="D77" s="5">
        <f t="shared" ref="D77" si="12">E77+F77</f>
        <v>0</v>
      </c>
      <c r="E77" s="2">
        <f>'иные субсидии 2024 год '!E187</f>
        <v>0</v>
      </c>
      <c r="F77" s="4">
        <v>0</v>
      </c>
    </row>
    <row r="78" spans="1:6" ht="162" x14ac:dyDescent="0.3">
      <c r="A78" s="217" t="s">
        <v>23</v>
      </c>
      <c r="B78" s="219">
        <v>244</v>
      </c>
      <c r="C78" s="219">
        <v>224</v>
      </c>
      <c r="D78" s="5">
        <f t="shared" si="11"/>
        <v>0</v>
      </c>
      <c r="E78" s="2">
        <f>'иные субсидии 2024 год '!E188</f>
        <v>0</v>
      </c>
      <c r="F78" s="4">
        <v>0</v>
      </c>
    </row>
    <row r="79" spans="1:6" ht="54" x14ac:dyDescent="0.3">
      <c r="A79" s="217" t="s">
        <v>24</v>
      </c>
      <c r="B79" s="219" t="s">
        <v>5</v>
      </c>
      <c r="C79" s="219">
        <v>225</v>
      </c>
      <c r="D79" s="2">
        <f t="shared" ref="D79" si="13">D80+D81</f>
        <v>5107868</v>
      </c>
      <c r="E79" s="2">
        <f>E80+E81</f>
        <v>5107868</v>
      </c>
      <c r="F79" s="4">
        <f t="shared" ref="F79" si="14">F80+F81</f>
        <v>0</v>
      </c>
    </row>
    <row r="80" spans="1:6" ht="18" x14ac:dyDescent="0.3">
      <c r="A80" s="371" t="s">
        <v>6</v>
      </c>
      <c r="B80" s="219">
        <v>243</v>
      </c>
      <c r="C80" s="219">
        <v>225</v>
      </c>
      <c r="D80" s="5">
        <f t="shared" ref="D80:D93" si="15">E80+F80</f>
        <v>5107868</v>
      </c>
      <c r="E80" s="2">
        <f>'иные субсидии 2024 год '!E190</f>
        <v>5107868</v>
      </c>
      <c r="F80" s="4">
        <v>0</v>
      </c>
    </row>
    <row r="81" spans="1:6" ht="18" x14ac:dyDescent="0.3">
      <c r="A81" s="446"/>
      <c r="B81" s="219">
        <v>244</v>
      </c>
      <c r="C81" s="219">
        <v>225</v>
      </c>
      <c r="D81" s="5">
        <f t="shared" si="15"/>
        <v>0</v>
      </c>
      <c r="E81" s="2">
        <f>'иные субсидии 2024 год '!E191</f>
        <v>0</v>
      </c>
      <c r="F81" s="4">
        <v>0</v>
      </c>
    </row>
    <row r="82" spans="1:6" ht="36" x14ac:dyDescent="0.3">
      <c r="A82" s="217" t="s">
        <v>58</v>
      </c>
      <c r="B82" s="219" t="s">
        <v>5</v>
      </c>
      <c r="C82" s="219">
        <v>226</v>
      </c>
      <c r="D82" s="5">
        <f t="shared" si="15"/>
        <v>0</v>
      </c>
      <c r="E82" s="2">
        <f>E83+E84</f>
        <v>0</v>
      </c>
      <c r="F82" s="4">
        <f>F83+F84</f>
        <v>0</v>
      </c>
    </row>
    <row r="83" spans="1:6" ht="18" x14ac:dyDescent="0.3">
      <c r="A83" s="371" t="s">
        <v>6</v>
      </c>
      <c r="B83" s="219">
        <v>243</v>
      </c>
      <c r="C83" s="219">
        <v>226</v>
      </c>
      <c r="D83" s="5">
        <f t="shared" si="15"/>
        <v>0</v>
      </c>
      <c r="E83" s="2">
        <f>'иные субсидии 2024 год '!E193</f>
        <v>0</v>
      </c>
      <c r="F83" s="4">
        <v>0</v>
      </c>
    </row>
    <row r="84" spans="1:6" ht="18" x14ac:dyDescent="0.3">
      <c r="A84" s="446"/>
      <c r="B84" s="219">
        <v>244</v>
      </c>
      <c r="C84" s="219">
        <v>226</v>
      </c>
      <c r="D84" s="5">
        <f t="shared" si="15"/>
        <v>0</v>
      </c>
      <c r="E84" s="2">
        <f>'иные субсидии 2024 год '!E194</f>
        <v>0</v>
      </c>
      <c r="F84" s="4">
        <v>0</v>
      </c>
    </row>
    <row r="85" spans="1:6" ht="18" x14ac:dyDescent="0.3">
      <c r="A85" s="217" t="s">
        <v>25</v>
      </c>
      <c r="B85" s="219">
        <v>244</v>
      </c>
      <c r="C85" s="219">
        <v>227</v>
      </c>
      <c r="D85" s="5">
        <f t="shared" si="15"/>
        <v>0</v>
      </c>
      <c r="E85" s="2">
        <f>'иные субсидии 2024 год '!E195</f>
        <v>0</v>
      </c>
      <c r="F85" s="4">
        <v>0</v>
      </c>
    </row>
    <row r="86" spans="1:6" ht="54" x14ac:dyDescent="0.3">
      <c r="A86" s="217" t="s">
        <v>285</v>
      </c>
      <c r="B86" s="219" t="s">
        <v>115</v>
      </c>
      <c r="C86" s="219">
        <v>228</v>
      </c>
      <c r="D86" s="5">
        <f>E86+F86</f>
        <v>0</v>
      </c>
      <c r="E86" s="2">
        <v>0</v>
      </c>
      <c r="F86" s="4">
        <v>0</v>
      </c>
    </row>
    <row r="87" spans="1:6" ht="18" x14ac:dyDescent="0.3">
      <c r="A87" s="371" t="s">
        <v>6</v>
      </c>
      <c r="B87" s="336">
        <v>243</v>
      </c>
      <c r="C87" s="336">
        <v>228</v>
      </c>
      <c r="D87" s="5">
        <f>E87+F87</f>
        <v>0</v>
      </c>
      <c r="E87" s="2">
        <v>0</v>
      </c>
      <c r="F87" s="4">
        <v>0</v>
      </c>
    </row>
    <row r="88" spans="1:6" ht="18" x14ac:dyDescent="0.3">
      <c r="A88" s="372"/>
      <c r="B88" s="336">
        <v>244</v>
      </c>
      <c r="C88" s="336">
        <v>228</v>
      </c>
      <c r="D88" s="5">
        <f>E88+F88</f>
        <v>0</v>
      </c>
      <c r="E88" s="2">
        <v>0</v>
      </c>
      <c r="F88" s="4">
        <v>0</v>
      </c>
    </row>
    <row r="89" spans="1:6" ht="18" x14ac:dyDescent="0.3">
      <c r="A89" s="217" t="s">
        <v>30</v>
      </c>
      <c r="B89" s="219" t="s">
        <v>5</v>
      </c>
      <c r="C89" s="219">
        <v>290</v>
      </c>
      <c r="D89" s="5">
        <f t="shared" si="15"/>
        <v>0</v>
      </c>
      <c r="E89" s="2">
        <f>E91+E92</f>
        <v>0</v>
      </c>
      <c r="F89" s="4">
        <f>F91+F92</f>
        <v>0</v>
      </c>
    </row>
    <row r="90" spans="1:6" ht="18" x14ac:dyDescent="0.3">
      <c r="A90" s="217" t="s">
        <v>9</v>
      </c>
      <c r="B90" s="219"/>
      <c r="C90" s="219"/>
      <c r="D90" s="5">
        <f t="shared" si="15"/>
        <v>0</v>
      </c>
      <c r="E90" s="2"/>
      <c r="F90" s="4"/>
    </row>
    <row r="91" spans="1:6" ht="56.4" customHeight="1" x14ac:dyDescent="0.3">
      <c r="A91" s="217" t="s">
        <v>34</v>
      </c>
      <c r="B91" s="219">
        <v>244</v>
      </c>
      <c r="C91" s="219">
        <v>296</v>
      </c>
      <c r="D91" s="5">
        <f t="shared" si="15"/>
        <v>0</v>
      </c>
      <c r="E91" s="2">
        <f>'иные субсидии 2024 год '!E199</f>
        <v>0</v>
      </c>
      <c r="F91" s="4">
        <v>0</v>
      </c>
    </row>
    <row r="92" spans="1:6" ht="54" customHeight="1" x14ac:dyDescent="0.3">
      <c r="A92" s="217" t="s">
        <v>35</v>
      </c>
      <c r="B92" s="219">
        <v>244</v>
      </c>
      <c r="C92" s="219">
        <v>297</v>
      </c>
      <c r="D92" s="5">
        <f t="shared" si="15"/>
        <v>0</v>
      </c>
      <c r="E92" s="2">
        <f>'иные субсидии 2024 год '!E200</f>
        <v>0</v>
      </c>
      <c r="F92" s="4">
        <v>0</v>
      </c>
    </row>
    <row r="93" spans="1:6" ht="54" x14ac:dyDescent="0.3">
      <c r="A93" s="217" t="s">
        <v>59</v>
      </c>
      <c r="B93" s="219" t="s">
        <v>5</v>
      </c>
      <c r="C93" s="219">
        <v>300</v>
      </c>
      <c r="D93" s="5">
        <f t="shared" si="15"/>
        <v>0</v>
      </c>
      <c r="E93" s="2">
        <f>E95+E97+E96</f>
        <v>0</v>
      </c>
      <c r="F93" s="4">
        <f>F95+F97+F96</f>
        <v>0</v>
      </c>
    </row>
    <row r="94" spans="1:6" ht="18" x14ac:dyDescent="0.3">
      <c r="A94" s="217" t="s">
        <v>9</v>
      </c>
      <c r="B94" s="219"/>
      <c r="C94" s="219"/>
      <c r="D94" s="5"/>
      <c r="E94" s="2"/>
      <c r="F94" s="4"/>
    </row>
    <row r="95" spans="1:6" ht="54" x14ac:dyDescent="0.3">
      <c r="A95" s="217" t="s">
        <v>36</v>
      </c>
      <c r="B95" s="219">
        <v>244</v>
      </c>
      <c r="C95" s="219">
        <v>310</v>
      </c>
      <c r="D95" s="5">
        <f t="shared" ref="D95:D97" si="16">E95+F95</f>
        <v>0</v>
      </c>
      <c r="E95" s="2">
        <f>'иные субсидии 2024 год '!E203</f>
        <v>0</v>
      </c>
      <c r="F95" s="4">
        <v>0</v>
      </c>
    </row>
    <row r="96" spans="1:6" ht="72" x14ac:dyDescent="0.3">
      <c r="A96" s="217" t="s">
        <v>68</v>
      </c>
      <c r="B96" s="219">
        <v>244</v>
      </c>
      <c r="C96" s="219">
        <v>320</v>
      </c>
      <c r="D96" s="5">
        <f t="shared" si="16"/>
        <v>0</v>
      </c>
      <c r="E96" s="2">
        <f>'иные субсидии 2024 год '!E204</f>
        <v>0</v>
      </c>
      <c r="F96" s="4">
        <v>0</v>
      </c>
    </row>
    <row r="97" spans="1:6" ht="72" x14ac:dyDescent="0.3">
      <c r="A97" s="217" t="s">
        <v>60</v>
      </c>
      <c r="B97" s="219" t="s">
        <v>5</v>
      </c>
      <c r="C97" s="219">
        <v>340</v>
      </c>
      <c r="D97" s="5">
        <f t="shared" si="16"/>
        <v>0</v>
      </c>
      <c r="E97" s="2">
        <f>E99+E100+E101+E102+E103+E104+E106</f>
        <v>0</v>
      </c>
      <c r="F97" s="4">
        <f>F99+F100+F101+F102+F103+F104+F106</f>
        <v>0</v>
      </c>
    </row>
    <row r="98" spans="1:6" ht="18" x14ac:dyDescent="0.3">
      <c r="A98" s="217" t="s">
        <v>6</v>
      </c>
      <c r="B98" s="219"/>
      <c r="C98" s="219"/>
      <c r="D98" s="5"/>
      <c r="E98" s="2"/>
      <c r="F98" s="4"/>
    </row>
    <row r="99" spans="1:6" ht="126.6" customHeight="1" x14ac:dyDescent="0.3">
      <c r="A99" s="217" t="s">
        <v>37</v>
      </c>
      <c r="B99" s="219">
        <v>244</v>
      </c>
      <c r="C99" s="219">
        <v>341</v>
      </c>
      <c r="D99" s="5">
        <f t="shared" ref="D99:D106" si="17">E99+F99</f>
        <v>0</v>
      </c>
      <c r="E99" s="2">
        <f>'иные субсидии 2024 год '!E207</f>
        <v>0</v>
      </c>
      <c r="F99" s="4">
        <v>0</v>
      </c>
    </row>
    <row r="100" spans="1:6" ht="65.400000000000006" customHeight="1" x14ac:dyDescent="0.3">
      <c r="A100" s="217" t="s">
        <v>38</v>
      </c>
      <c r="B100" s="219">
        <v>244</v>
      </c>
      <c r="C100" s="219">
        <v>342</v>
      </c>
      <c r="D100" s="5">
        <f t="shared" si="17"/>
        <v>0</v>
      </c>
      <c r="E100" s="2">
        <f>'иные субсидии 2024 год '!E208</f>
        <v>0</v>
      </c>
      <c r="F100" s="4">
        <v>0</v>
      </c>
    </row>
    <row r="101" spans="1:6" ht="87" customHeight="1" x14ac:dyDescent="0.3">
      <c r="A101" s="217" t="s">
        <v>39</v>
      </c>
      <c r="B101" s="219">
        <v>244</v>
      </c>
      <c r="C101" s="219">
        <v>343</v>
      </c>
      <c r="D101" s="5">
        <f t="shared" si="17"/>
        <v>0</v>
      </c>
      <c r="E101" s="2">
        <f>'иные субсидии 2024 год '!E209</f>
        <v>0</v>
      </c>
      <c r="F101" s="4">
        <v>0</v>
      </c>
    </row>
    <row r="102" spans="1:6" ht="72" x14ac:dyDescent="0.3">
      <c r="A102" s="217" t="s">
        <v>40</v>
      </c>
      <c r="B102" s="219">
        <v>244</v>
      </c>
      <c r="C102" s="219">
        <v>344</v>
      </c>
      <c r="D102" s="5">
        <f t="shared" si="17"/>
        <v>0</v>
      </c>
      <c r="E102" s="2">
        <f>'иные субсидии 2024 год '!E210</f>
        <v>0</v>
      </c>
      <c r="F102" s="4">
        <v>0</v>
      </c>
    </row>
    <row r="103" spans="1:6" ht="54" x14ac:dyDescent="0.3">
      <c r="A103" s="217" t="s">
        <v>41</v>
      </c>
      <c r="B103" s="219">
        <v>244</v>
      </c>
      <c r="C103" s="219">
        <v>345</v>
      </c>
      <c r="D103" s="5">
        <f t="shared" si="17"/>
        <v>0</v>
      </c>
      <c r="E103" s="2">
        <f>'иные субсидии 2024 год '!E211</f>
        <v>0</v>
      </c>
      <c r="F103" s="4">
        <v>0</v>
      </c>
    </row>
    <row r="104" spans="1:6" ht="88.2" customHeight="1" x14ac:dyDescent="0.3">
      <c r="A104" s="217" t="s">
        <v>42</v>
      </c>
      <c r="B104" s="219">
        <v>244</v>
      </c>
      <c r="C104" s="219">
        <v>346</v>
      </c>
      <c r="D104" s="5">
        <f t="shared" si="17"/>
        <v>0</v>
      </c>
      <c r="E104" s="2">
        <f>'иные субсидии 2024 год '!E212</f>
        <v>0</v>
      </c>
      <c r="F104" s="4">
        <v>0</v>
      </c>
    </row>
    <row r="105" spans="1:6" ht="88.2" customHeight="1" x14ac:dyDescent="0.3">
      <c r="A105" s="220" t="s">
        <v>286</v>
      </c>
      <c r="B105" s="179">
        <v>244</v>
      </c>
      <c r="C105" s="179">
        <v>347</v>
      </c>
      <c r="D105" s="180">
        <f>E105+F105</f>
        <v>0</v>
      </c>
      <c r="E105" s="181">
        <v>0</v>
      </c>
      <c r="F105" s="182">
        <v>0</v>
      </c>
    </row>
    <row r="106" spans="1:6" ht="108.6" thickBot="1" x14ac:dyDescent="0.35">
      <c r="A106" s="32" t="s">
        <v>43</v>
      </c>
      <c r="B106" s="33">
        <v>244</v>
      </c>
      <c r="C106" s="33">
        <v>349</v>
      </c>
      <c r="D106" s="34">
        <f t="shared" si="17"/>
        <v>0</v>
      </c>
      <c r="E106" s="35">
        <f>'иные субсидии 2024 год '!E214</f>
        <v>0</v>
      </c>
      <c r="F106" s="104">
        <v>0</v>
      </c>
    </row>
    <row r="107" spans="1:6" ht="18" x14ac:dyDescent="0.3">
      <c r="A107" s="15"/>
      <c r="B107" s="19"/>
      <c r="C107" s="19"/>
      <c r="D107" s="36"/>
      <c r="E107" s="36"/>
      <c r="F107" s="36"/>
    </row>
    <row r="108" spans="1:6" ht="15" x14ac:dyDescent="0.3">
      <c r="A108" s="11"/>
    </row>
    <row r="109" spans="1:6" ht="36" x14ac:dyDescent="0.35">
      <c r="A109" s="29" t="s">
        <v>52</v>
      </c>
      <c r="B109" s="373"/>
      <c r="C109" s="373"/>
      <c r="D109" s="10"/>
      <c r="E109" s="373" t="s">
        <v>266</v>
      </c>
      <c r="F109" s="373"/>
    </row>
    <row r="110" spans="1:6" ht="18" x14ac:dyDescent="0.35">
      <c r="A110" s="29"/>
      <c r="B110" s="445" t="s">
        <v>53</v>
      </c>
      <c r="C110" s="445"/>
      <c r="D110" s="10"/>
      <c r="E110" s="445" t="s">
        <v>54</v>
      </c>
      <c r="F110" s="445"/>
    </row>
    <row r="111" spans="1:6" ht="18" x14ac:dyDescent="0.35">
      <c r="A111" s="29"/>
      <c r="B111" s="10"/>
      <c r="C111" s="10"/>
      <c r="D111" s="10"/>
      <c r="E111" s="10"/>
      <c r="F111" s="10"/>
    </row>
    <row r="112" spans="1:6" ht="36" x14ac:dyDescent="0.35">
      <c r="A112" s="29" t="s">
        <v>55</v>
      </c>
      <c r="B112" s="373"/>
      <c r="C112" s="373"/>
      <c r="D112" s="10"/>
      <c r="E112" s="373" t="s">
        <v>267</v>
      </c>
      <c r="F112" s="373"/>
    </row>
    <row r="113" spans="1:6" ht="18" x14ac:dyDescent="0.35">
      <c r="A113" s="29"/>
      <c r="B113" s="445" t="s">
        <v>53</v>
      </c>
      <c r="C113" s="445"/>
      <c r="D113" s="10"/>
      <c r="E113" s="445" t="s">
        <v>54</v>
      </c>
      <c r="F113" s="445"/>
    </row>
    <row r="114" spans="1:6" ht="18" x14ac:dyDescent="0.35">
      <c r="A114" s="29"/>
      <c r="B114" s="218"/>
      <c r="C114" s="218"/>
      <c r="D114" s="10"/>
      <c r="E114" s="218"/>
      <c r="F114" s="218"/>
    </row>
    <row r="115" spans="1:6" ht="18" x14ac:dyDescent="0.35">
      <c r="A115" s="29" t="s">
        <v>56</v>
      </c>
      <c r="B115" s="373"/>
      <c r="C115" s="373"/>
      <c r="D115" s="10"/>
      <c r="E115" s="373" t="s">
        <v>267</v>
      </c>
      <c r="F115" s="373"/>
    </row>
    <row r="116" spans="1:6" ht="18" x14ac:dyDescent="0.35">
      <c r="A116" s="29"/>
      <c r="B116" s="445" t="s">
        <v>53</v>
      </c>
      <c r="C116" s="445"/>
      <c r="D116" s="10"/>
      <c r="E116" s="445" t="s">
        <v>54</v>
      </c>
      <c r="F116" s="445"/>
    </row>
    <row r="117" spans="1:6" ht="18" x14ac:dyDescent="0.35">
      <c r="A117" s="29" t="s">
        <v>57</v>
      </c>
      <c r="B117" s="10"/>
      <c r="C117" s="10"/>
      <c r="D117" s="10"/>
      <c r="E117" s="10"/>
      <c r="F117" s="10"/>
    </row>
    <row r="118" spans="1:6" ht="18" x14ac:dyDescent="0.35">
      <c r="A118" s="381" t="s">
        <v>44</v>
      </c>
      <c r="B118" s="381"/>
      <c r="C118" s="10"/>
      <c r="D118" s="10"/>
      <c r="E118" s="10"/>
      <c r="F118" s="10"/>
    </row>
  </sheetData>
  <mergeCells count="29">
    <mergeCell ref="A1:F1"/>
    <mergeCell ref="A2:F2"/>
    <mergeCell ref="A5:A7"/>
    <mergeCell ref="B5:B7"/>
    <mergeCell ref="C5:C7"/>
    <mergeCell ref="D5:D7"/>
    <mergeCell ref="E5:F5"/>
    <mergeCell ref="E6:F6"/>
    <mergeCell ref="B112:C112"/>
    <mergeCell ref="E112:F112"/>
    <mergeCell ref="A12:F12"/>
    <mergeCell ref="A32:A33"/>
    <mergeCell ref="A35:A36"/>
    <mergeCell ref="A60:F60"/>
    <mergeCell ref="A80:A81"/>
    <mergeCell ref="A83:A84"/>
    <mergeCell ref="B109:C109"/>
    <mergeCell ref="E109:F109"/>
    <mergeCell ref="B110:C110"/>
    <mergeCell ref="E110:F110"/>
    <mergeCell ref="A39:A40"/>
    <mergeCell ref="A87:A88"/>
    <mergeCell ref="A118:B118"/>
    <mergeCell ref="B113:C113"/>
    <mergeCell ref="E113:F113"/>
    <mergeCell ref="B115:C115"/>
    <mergeCell ref="E115:F115"/>
    <mergeCell ref="B116:C116"/>
    <mergeCell ref="E116:F116"/>
  </mergeCells>
  <pageMargins left="1.3779527559055118" right="0.39370078740157483" top="0.98425196850393704" bottom="0.78740157480314965" header="0.31496062992125984" footer="0.31496062992125984"/>
  <pageSetup paperSize="9" scale="75" firstPageNumber="12" orientation="portrait" useFirstPageNumber="1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14"/>
  <sheetViews>
    <sheetView zoomScaleNormal="100" workbookViewId="0">
      <selection activeCell="A2" sqref="A2:F2"/>
    </sheetView>
  </sheetViews>
  <sheetFormatPr defaultColWidth="8.88671875" defaultRowHeight="14.4" x14ac:dyDescent="0.3"/>
  <cols>
    <col min="1" max="1" width="24.6640625" style="7" customWidth="1"/>
    <col min="2" max="2" width="15.33203125" style="7" customWidth="1"/>
    <col min="3" max="3" width="14" style="7" customWidth="1"/>
    <col min="4" max="6" width="18.5546875" style="7" customWidth="1"/>
    <col min="7" max="16384" width="8.88671875" style="7"/>
  </cols>
  <sheetData>
    <row r="1" spans="1:6" ht="17.399999999999999" x14ac:dyDescent="0.3">
      <c r="A1" s="369" t="s">
        <v>288</v>
      </c>
      <c r="B1" s="369"/>
      <c r="C1" s="369"/>
      <c r="D1" s="369"/>
      <c r="E1" s="369"/>
      <c r="F1" s="369"/>
    </row>
    <row r="2" spans="1:6" ht="17.399999999999999" x14ac:dyDescent="0.3">
      <c r="A2" s="369" t="s">
        <v>357</v>
      </c>
      <c r="B2" s="369"/>
      <c r="C2" s="369"/>
      <c r="D2" s="369"/>
      <c r="E2" s="369"/>
      <c r="F2" s="369"/>
    </row>
    <row r="3" spans="1:6" ht="15" x14ac:dyDescent="0.3">
      <c r="A3" s="30"/>
    </row>
    <row r="4" spans="1:6" ht="18.600000000000001" thickBot="1" x14ac:dyDescent="0.35">
      <c r="A4" s="6"/>
      <c r="F4" s="6" t="s">
        <v>51</v>
      </c>
    </row>
    <row r="5" spans="1:6" ht="52.8" customHeight="1" x14ac:dyDescent="0.3">
      <c r="A5" s="449" t="s">
        <v>0</v>
      </c>
      <c r="B5" s="451" t="s">
        <v>45</v>
      </c>
      <c r="C5" s="453" t="s">
        <v>46</v>
      </c>
      <c r="D5" s="451" t="s">
        <v>1</v>
      </c>
      <c r="E5" s="455" t="s">
        <v>193</v>
      </c>
      <c r="F5" s="456"/>
    </row>
    <row r="6" spans="1:6" ht="15.6" x14ac:dyDescent="0.3">
      <c r="A6" s="391"/>
      <c r="B6" s="390"/>
      <c r="C6" s="392"/>
      <c r="D6" s="390"/>
      <c r="E6" s="393" t="s">
        <v>6</v>
      </c>
      <c r="F6" s="394"/>
    </row>
    <row r="7" spans="1:6" ht="203.4" thickBot="1" x14ac:dyDescent="0.35">
      <c r="A7" s="450"/>
      <c r="B7" s="452"/>
      <c r="C7" s="454"/>
      <c r="D7" s="452"/>
      <c r="E7" s="122" t="s">
        <v>194</v>
      </c>
      <c r="F7" s="38" t="s">
        <v>195</v>
      </c>
    </row>
    <row r="8" spans="1:6" ht="15" thickBot="1" x14ac:dyDescent="0.35">
      <c r="A8" s="43">
        <v>1</v>
      </c>
      <c r="B8" s="44">
        <v>2</v>
      </c>
      <c r="C8" s="44">
        <v>3</v>
      </c>
      <c r="D8" s="44">
        <v>4</v>
      </c>
      <c r="E8" s="44">
        <v>5</v>
      </c>
      <c r="F8" s="45">
        <v>6</v>
      </c>
    </row>
    <row r="9" spans="1:6" x14ac:dyDescent="0.3">
      <c r="A9" s="457" t="s">
        <v>301</v>
      </c>
      <c r="B9" s="458"/>
      <c r="C9" s="458"/>
      <c r="D9" s="458"/>
      <c r="E9" s="458"/>
      <c r="F9" s="459"/>
    </row>
    <row r="10" spans="1:6" ht="18" x14ac:dyDescent="0.3">
      <c r="A10" s="120" t="s">
        <v>181</v>
      </c>
      <c r="B10" s="124" t="s">
        <v>5</v>
      </c>
      <c r="C10" s="124" t="s">
        <v>5</v>
      </c>
      <c r="D10" s="5">
        <f>E10+F10</f>
        <v>0</v>
      </c>
      <c r="E10" s="2">
        <v>0</v>
      </c>
      <c r="F10" s="4">
        <v>0</v>
      </c>
    </row>
    <row r="11" spans="1:6" ht="18" x14ac:dyDescent="0.3">
      <c r="A11" s="120" t="s">
        <v>7</v>
      </c>
      <c r="B11" s="124" t="s">
        <v>5</v>
      </c>
      <c r="C11" s="124">
        <v>900</v>
      </c>
      <c r="D11" s="5">
        <f t="shared" ref="D11" si="0">E11+F11</f>
        <v>0</v>
      </c>
      <c r="E11" s="2">
        <v>0</v>
      </c>
      <c r="F11" s="4">
        <f>F14+F44+F59+F89</f>
        <v>0</v>
      </c>
    </row>
    <row r="12" spans="1:6" ht="18" x14ac:dyDescent="0.3">
      <c r="A12" s="120" t="s">
        <v>6</v>
      </c>
      <c r="B12" s="124"/>
      <c r="C12" s="124"/>
      <c r="D12" s="5"/>
      <c r="E12" s="2"/>
      <c r="F12" s="4"/>
    </row>
    <row r="13" spans="1:6" ht="33.6" customHeight="1" x14ac:dyDescent="0.3">
      <c r="A13" s="386" t="s">
        <v>196</v>
      </c>
      <c r="B13" s="387"/>
      <c r="C13" s="387"/>
      <c r="D13" s="387"/>
      <c r="E13" s="387"/>
      <c r="F13" s="388"/>
    </row>
    <row r="14" spans="1:6" ht="18" x14ac:dyDescent="0.3">
      <c r="A14" s="120" t="s">
        <v>8</v>
      </c>
      <c r="B14" s="124" t="s">
        <v>5</v>
      </c>
      <c r="C14" s="124">
        <v>200</v>
      </c>
      <c r="D14" s="5">
        <f t="shared" ref="D14:D48" si="1">E14+F14</f>
        <v>0</v>
      </c>
      <c r="E14" s="2">
        <f>E16+E19+E40</f>
        <v>0</v>
      </c>
      <c r="F14" s="4">
        <f>F16+F19+F40</f>
        <v>0</v>
      </c>
    </row>
    <row r="15" spans="1:6" ht="14.4" customHeight="1" x14ac:dyDescent="0.3">
      <c r="A15" s="120" t="s">
        <v>9</v>
      </c>
      <c r="B15" s="124"/>
      <c r="C15" s="124"/>
      <c r="D15" s="5"/>
      <c r="E15" s="2"/>
      <c r="F15" s="4"/>
    </row>
    <row r="16" spans="1:6" ht="72" x14ac:dyDescent="0.3">
      <c r="A16" s="120" t="s">
        <v>10</v>
      </c>
      <c r="B16" s="124" t="s">
        <v>5</v>
      </c>
      <c r="C16" s="124">
        <v>210</v>
      </c>
      <c r="D16" s="5">
        <f t="shared" si="1"/>
        <v>0</v>
      </c>
      <c r="E16" s="2">
        <f>E18</f>
        <v>0</v>
      </c>
      <c r="F16" s="4">
        <f>F18</f>
        <v>0</v>
      </c>
    </row>
    <row r="17" spans="1:6" ht="18" x14ac:dyDescent="0.3">
      <c r="A17" s="120" t="s">
        <v>9</v>
      </c>
      <c r="B17" s="124"/>
      <c r="C17" s="124"/>
      <c r="D17" s="5"/>
      <c r="E17" s="2"/>
      <c r="F17" s="4"/>
    </row>
    <row r="18" spans="1:6" ht="72" x14ac:dyDescent="0.3">
      <c r="A18" s="120" t="s">
        <v>197</v>
      </c>
      <c r="B18" s="124">
        <v>244</v>
      </c>
      <c r="C18" s="124">
        <v>214</v>
      </c>
      <c r="D18" s="5">
        <f>E18+F18</f>
        <v>0</v>
      </c>
      <c r="E18" s="2">
        <f>'иные субсидии 2024 год '!E130</f>
        <v>0</v>
      </c>
      <c r="F18" s="4">
        <v>0</v>
      </c>
    </row>
    <row r="19" spans="1:6" ht="36" x14ac:dyDescent="0.3">
      <c r="A19" s="120" t="s">
        <v>14</v>
      </c>
      <c r="B19" s="124" t="s">
        <v>5</v>
      </c>
      <c r="C19" s="124">
        <v>220</v>
      </c>
      <c r="D19" s="5">
        <f t="shared" si="1"/>
        <v>0</v>
      </c>
      <c r="E19" s="2">
        <f>E21+E22+E23+E31+E32+E35+E38</f>
        <v>0</v>
      </c>
      <c r="F19" s="4">
        <f>F21+F22+F23+F31+F32+F35+F38</f>
        <v>0</v>
      </c>
    </row>
    <row r="20" spans="1:6" ht="18" x14ac:dyDescent="0.3">
      <c r="A20" s="120" t="s">
        <v>9</v>
      </c>
      <c r="B20" s="124"/>
      <c r="C20" s="124"/>
      <c r="D20" s="5"/>
      <c r="E20" s="2"/>
      <c r="F20" s="4"/>
    </row>
    <row r="21" spans="1:6" ht="18" x14ac:dyDescent="0.3">
      <c r="A21" s="120" t="s">
        <v>15</v>
      </c>
      <c r="B21" s="124">
        <v>244</v>
      </c>
      <c r="C21" s="124">
        <v>221</v>
      </c>
      <c r="D21" s="5">
        <f t="shared" si="1"/>
        <v>0</v>
      </c>
      <c r="E21" s="2">
        <f>'иные субсидии 2024 год '!E133</f>
        <v>0</v>
      </c>
      <c r="F21" s="4">
        <v>0</v>
      </c>
    </row>
    <row r="22" spans="1:6" ht="36" x14ac:dyDescent="0.3">
      <c r="A22" s="120" t="s">
        <v>16</v>
      </c>
      <c r="B22" s="124">
        <v>244</v>
      </c>
      <c r="C22" s="124">
        <v>222</v>
      </c>
      <c r="D22" s="5">
        <f t="shared" si="1"/>
        <v>0</v>
      </c>
      <c r="E22" s="2">
        <f>'иные субсидии 2024 год '!E134</f>
        <v>0</v>
      </c>
      <c r="F22" s="4">
        <v>0</v>
      </c>
    </row>
    <row r="23" spans="1:6" ht="36" x14ac:dyDescent="0.3">
      <c r="A23" s="120" t="s">
        <v>17</v>
      </c>
      <c r="B23" s="124" t="s">
        <v>5</v>
      </c>
      <c r="C23" s="124">
        <v>223</v>
      </c>
      <c r="D23" s="5">
        <f t="shared" si="1"/>
        <v>0</v>
      </c>
      <c r="E23" s="2">
        <f t="shared" ref="E23:F23" si="2">E25+E26+E27+E28+E29</f>
        <v>0</v>
      </c>
      <c r="F23" s="4">
        <f t="shared" si="2"/>
        <v>0</v>
      </c>
    </row>
    <row r="24" spans="1:6" ht="18" x14ac:dyDescent="0.3">
      <c r="A24" s="120" t="s">
        <v>6</v>
      </c>
      <c r="B24" s="124"/>
      <c r="C24" s="124"/>
      <c r="D24" s="5"/>
      <c r="E24" s="2"/>
      <c r="F24" s="4"/>
    </row>
    <row r="25" spans="1:6" ht="54" x14ac:dyDescent="0.3">
      <c r="A25" s="120" t="s">
        <v>18</v>
      </c>
      <c r="B25" s="124">
        <v>247</v>
      </c>
      <c r="C25" s="124">
        <v>223</v>
      </c>
      <c r="D25" s="5">
        <f t="shared" si="1"/>
        <v>0</v>
      </c>
      <c r="E25" s="2">
        <f>'иные субсидии 2024 год '!E137</f>
        <v>0</v>
      </c>
      <c r="F25" s="4">
        <v>0</v>
      </c>
    </row>
    <row r="26" spans="1:6" ht="36" x14ac:dyDescent="0.3">
      <c r="A26" s="120" t="s">
        <v>19</v>
      </c>
      <c r="B26" s="124">
        <v>247</v>
      </c>
      <c r="C26" s="124">
        <v>223</v>
      </c>
      <c r="D26" s="5">
        <f t="shared" si="1"/>
        <v>0</v>
      </c>
      <c r="E26" s="2">
        <f>'иные субсидии 2024 год '!E138</f>
        <v>0</v>
      </c>
      <c r="F26" s="4">
        <v>0</v>
      </c>
    </row>
    <row r="27" spans="1:6" ht="129" customHeight="1" x14ac:dyDescent="0.3">
      <c r="A27" s="120" t="s">
        <v>20</v>
      </c>
      <c r="B27" s="124">
        <v>247</v>
      </c>
      <c r="C27" s="124">
        <v>223</v>
      </c>
      <c r="D27" s="5">
        <f t="shared" si="1"/>
        <v>0</v>
      </c>
      <c r="E27" s="2">
        <f>'иные субсидии 2024 год '!E139</f>
        <v>0</v>
      </c>
      <c r="F27" s="4">
        <v>0</v>
      </c>
    </row>
    <row r="28" spans="1:6" ht="72" x14ac:dyDescent="0.3">
      <c r="A28" s="120" t="s">
        <v>21</v>
      </c>
      <c r="B28" s="124">
        <v>244</v>
      </c>
      <c r="C28" s="124">
        <v>223</v>
      </c>
      <c r="D28" s="5">
        <f t="shared" si="1"/>
        <v>0</v>
      </c>
      <c r="E28" s="2">
        <f>'иные субсидии 2024 год '!E140</f>
        <v>0</v>
      </c>
      <c r="F28" s="4">
        <v>0</v>
      </c>
    </row>
    <row r="29" spans="1:6" ht="54" x14ac:dyDescent="0.3">
      <c r="A29" s="120" t="s">
        <v>22</v>
      </c>
      <c r="B29" s="124">
        <v>244</v>
      </c>
      <c r="C29" s="124">
        <v>223</v>
      </c>
      <c r="D29" s="5">
        <f t="shared" si="1"/>
        <v>0</v>
      </c>
      <c r="E29" s="2">
        <f>'иные субсидии 2024 год '!E141</f>
        <v>0</v>
      </c>
      <c r="F29" s="4">
        <v>0</v>
      </c>
    </row>
    <row r="30" spans="1:6" ht="36" x14ac:dyDescent="0.3">
      <c r="A30" s="232" t="s">
        <v>306</v>
      </c>
      <c r="B30" s="233">
        <v>244</v>
      </c>
      <c r="C30" s="233">
        <v>223</v>
      </c>
      <c r="D30" s="5">
        <f t="shared" ref="D30" si="3">E30+F30</f>
        <v>0</v>
      </c>
      <c r="E30" s="2">
        <f>'иные субсидии 2024 год '!E142</f>
        <v>0</v>
      </c>
      <c r="F30" s="4">
        <v>0</v>
      </c>
    </row>
    <row r="31" spans="1:6" ht="162" x14ac:dyDescent="0.3">
      <c r="A31" s="120" t="s">
        <v>23</v>
      </c>
      <c r="B31" s="124">
        <v>244</v>
      </c>
      <c r="C31" s="124">
        <v>224</v>
      </c>
      <c r="D31" s="5">
        <f t="shared" si="1"/>
        <v>0</v>
      </c>
      <c r="E31" s="2">
        <f>'иные субсидии 2024 год '!E143</f>
        <v>0</v>
      </c>
      <c r="F31" s="4">
        <v>0</v>
      </c>
    </row>
    <row r="32" spans="1:6" ht="54" x14ac:dyDescent="0.3">
      <c r="A32" s="120" t="s">
        <v>24</v>
      </c>
      <c r="B32" s="124" t="s">
        <v>5</v>
      </c>
      <c r="C32" s="124">
        <v>225</v>
      </c>
      <c r="D32" s="2">
        <f t="shared" ref="D32:F32" si="4">D33+D34</f>
        <v>0</v>
      </c>
      <c r="E32" s="2">
        <f>E33+E34</f>
        <v>0</v>
      </c>
      <c r="F32" s="4">
        <f t="shared" si="4"/>
        <v>0</v>
      </c>
    </row>
    <row r="33" spans="1:6" ht="18" x14ac:dyDescent="0.3">
      <c r="A33" s="371" t="s">
        <v>6</v>
      </c>
      <c r="B33" s="124">
        <v>243</v>
      </c>
      <c r="C33" s="124">
        <v>225</v>
      </c>
      <c r="D33" s="5">
        <f t="shared" si="1"/>
        <v>0</v>
      </c>
      <c r="E33" s="2">
        <f>'иные субсидии 2024 год '!E145</f>
        <v>0</v>
      </c>
      <c r="F33" s="4">
        <v>0</v>
      </c>
    </row>
    <row r="34" spans="1:6" ht="18" x14ac:dyDescent="0.3">
      <c r="A34" s="446"/>
      <c r="B34" s="124">
        <v>244</v>
      </c>
      <c r="C34" s="124">
        <v>225</v>
      </c>
      <c r="D34" s="5">
        <f t="shared" si="1"/>
        <v>0</v>
      </c>
      <c r="E34" s="2">
        <f>'иные субсидии 2024 год '!E146</f>
        <v>0</v>
      </c>
      <c r="F34" s="4">
        <v>0</v>
      </c>
    </row>
    <row r="35" spans="1:6" ht="36" x14ac:dyDescent="0.3">
      <c r="A35" s="120" t="s">
        <v>58</v>
      </c>
      <c r="B35" s="124" t="s">
        <v>5</v>
      </c>
      <c r="C35" s="124">
        <v>226</v>
      </c>
      <c r="D35" s="5">
        <f t="shared" si="1"/>
        <v>0</v>
      </c>
      <c r="E35" s="2">
        <f>E36+E37</f>
        <v>0</v>
      </c>
      <c r="F35" s="4">
        <f>F36+F37</f>
        <v>0</v>
      </c>
    </row>
    <row r="36" spans="1:6" ht="18" x14ac:dyDescent="0.3">
      <c r="A36" s="371" t="s">
        <v>6</v>
      </c>
      <c r="B36" s="124">
        <v>243</v>
      </c>
      <c r="C36" s="124">
        <v>226</v>
      </c>
      <c r="D36" s="5">
        <f t="shared" si="1"/>
        <v>0</v>
      </c>
      <c r="E36" s="2">
        <f>'иные субсидии 2024 год '!E148</f>
        <v>0</v>
      </c>
      <c r="F36" s="4">
        <v>0</v>
      </c>
    </row>
    <row r="37" spans="1:6" ht="18" x14ac:dyDescent="0.3">
      <c r="A37" s="446"/>
      <c r="B37" s="124">
        <v>244</v>
      </c>
      <c r="C37" s="124">
        <v>226</v>
      </c>
      <c r="D37" s="5">
        <f t="shared" si="1"/>
        <v>0</v>
      </c>
      <c r="E37" s="2">
        <f>'иные субсидии 2024 год '!E149</f>
        <v>0</v>
      </c>
      <c r="F37" s="4">
        <v>0</v>
      </c>
    </row>
    <row r="38" spans="1:6" ht="18" x14ac:dyDescent="0.3">
      <c r="A38" s="120" t="s">
        <v>25</v>
      </c>
      <c r="B38" s="124">
        <v>244</v>
      </c>
      <c r="C38" s="124">
        <v>227</v>
      </c>
      <c r="D38" s="5">
        <f t="shared" si="1"/>
        <v>0</v>
      </c>
      <c r="E38" s="2">
        <f>'иные субсидии 2024 год '!E150</f>
        <v>0</v>
      </c>
      <c r="F38" s="4">
        <v>0</v>
      </c>
    </row>
    <row r="39" spans="1:6" ht="54" x14ac:dyDescent="0.3">
      <c r="A39" s="174" t="s">
        <v>285</v>
      </c>
      <c r="B39" s="175">
        <v>244</v>
      </c>
      <c r="C39" s="175">
        <v>228</v>
      </c>
      <c r="D39" s="5">
        <f>E39+F39</f>
        <v>0</v>
      </c>
      <c r="E39" s="2">
        <v>0</v>
      </c>
      <c r="F39" s="4">
        <v>0</v>
      </c>
    </row>
    <row r="40" spans="1:6" ht="18" x14ac:dyDescent="0.3">
      <c r="A40" s="120" t="s">
        <v>30</v>
      </c>
      <c r="B40" s="124" t="s">
        <v>5</v>
      </c>
      <c r="C40" s="124">
        <v>290</v>
      </c>
      <c r="D40" s="5">
        <f t="shared" si="1"/>
        <v>0</v>
      </c>
      <c r="E40" s="2">
        <f>E42+E43</f>
        <v>0</v>
      </c>
      <c r="F40" s="4">
        <f>F42+F43</f>
        <v>0</v>
      </c>
    </row>
    <row r="41" spans="1:6" ht="18" x14ac:dyDescent="0.3">
      <c r="A41" s="120" t="s">
        <v>9</v>
      </c>
      <c r="B41" s="124"/>
      <c r="C41" s="124"/>
      <c r="D41" s="5">
        <f t="shared" si="1"/>
        <v>0</v>
      </c>
      <c r="E41" s="2"/>
      <c r="F41" s="4"/>
    </row>
    <row r="42" spans="1:6" ht="54" x14ac:dyDescent="0.3">
      <c r="A42" s="120" t="s">
        <v>34</v>
      </c>
      <c r="B42" s="124">
        <v>244</v>
      </c>
      <c r="C42" s="124">
        <v>296</v>
      </c>
      <c r="D42" s="5">
        <f t="shared" si="1"/>
        <v>0</v>
      </c>
      <c r="E42" s="2">
        <f>'иные субсидии 2024 год '!E154</f>
        <v>0</v>
      </c>
      <c r="F42" s="4">
        <v>0</v>
      </c>
    </row>
    <row r="43" spans="1:6" ht="54" x14ac:dyDescent="0.3">
      <c r="A43" s="120" t="s">
        <v>35</v>
      </c>
      <c r="B43" s="124">
        <v>244</v>
      </c>
      <c r="C43" s="124">
        <v>297</v>
      </c>
      <c r="D43" s="5">
        <f t="shared" si="1"/>
        <v>0</v>
      </c>
      <c r="E43" s="2">
        <f>'иные субсидии 2024 год '!E155</f>
        <v>0</v>
      </c>
      <c r="F43" s="4">
        <v>0</v>
      </c>
    </row>
    <row r="44" spans="1:6" ht="54" x14ac:dyDescent="0.3">
      <c r="A44" s="120" t="s">
        <v>59</v>
      </c>
      <c r="B44" s="124" t="s">
        <v>5</v>
      </c>
      <c r="C44" s="124">
        <v>300</v>
      </c>
      <c r="D44" s="5">
        <f t="shared" si="1"/>
        <v>0</v>
      </c>
      <c r="E44" s="2">
        <f>E46+E48+E47</f>
        <v>0</v>
      </c>
      <c r="F44" s="4">
        <f>F46+F48+F47</f>
        <v>0</v>
      </c>
    </row>
    <row r="45" spans="1:6" ht="18" x14ac:dyDescent="0.3">
      <c r="A45" s="120" t="s">
        <v>9</v>
      </c>
      <c r="B45" s="124"/>
      <c r="C45" s="124"/>
      <c r="D45" s="5"/>
      <c r="E45" s="2"/>
      <c r="F45" s="4"/>
    </row>
    <row r="46" spans="1:6" ht="52.8" customHeight="1" x14ac:dyDescent="0.3">
      <c r="A46" s="120" t="s">
        <v>36</v>
      </c>
      <c r="B46" s="124">
        <v>244</v>
      </c>
      <c r="C46" s="124">
        <v>310</v>
      </c>
      <c r="D46" s="5">
        <f t="shared" si="1"/>
        <v>0</v>
      </c>
      <c r="E46" s="2">
        <f>'иные субсидии 2024 год '!E158</f>
        <v>0</v>
      </c>
      <c r="F46" s="4">
        <v>0</v>
      </c>
    </row>
    <row r="47" spans="1:6" ht="72" x14ac:dyDescent="0.3">
      <c r="A47" s="120" t="s">
        <v>68</v>
      </c>
      <c r="B47" s="124">
        <v>244</v>
      </c>
      <c r="C47" s="124">
        <v>320</v>
      </c>
      <c r="D47" s="5">
        <f t="shared" si="1"/>
        <v>0</v>
      </c>
      <c r="E47" s="2">
        <f>'иные субсидии 2024 год '!E159</f>
        <v>0</v>
      </c>
      <c r="F47" s="4">
        <v>0</v>
      </c>
    </row>
    <row r="48" spans="1:6" ht="72" x14ac:dyDescent="0.3">
      <c r="A48" s="120" t="s">
        <v>60</v>
      </c>
      <c r="B48" s="124" t="s">
        <v>5</v>
      </c>
      <c r="C48" s="124">
        <v>340</v>
      </c>
      <c r="D48" s="5">
        <f t="shared" si="1"/>
        <v>0</v>
      </c>
      <c r="E48" s="2">
        <f>E50+E51+E52+E53+E54+E55+E57</f>
        <v>0</v>
      </c>
      <c r="F48" s="4">
        <f>F50+F51+F52+F53+F54+F55+F57</f>
        <v>0</v>
      </c>
    </row>
    <row r="49" spans="1:6" ht="18" x14ac:dyDescent="0.3">
      <c r="A49" s="120" t="s">
        <v>6</v>
      </c>
      <c r="B49" s="124"/>
      <c r="C49" s="124"/>
      <c r="D49" s="5"/>
      <c r="E49" s="2"/>
      <c r="F49" s="4"/>
    </row>
    <row r="50" spans="1:6" ht="126" x14ac:dyDescent="0.3">
      <c r="A50" s="120" t="s">
        <v>37</v>
      </c>
      <c r="B50" s="124">
        <v>244</v>
      </c>
      <c r="C50" s="124">
        <v>341</v>
      </c>
      <c r="D50" s="5">
        <f t="shared" ref="D50:D57" si="5">E50+F50</f>
        <v>0</v>
      </c>
      <c r="E50" s="2">
        <f>'иные субсидии 2024 год '!E162</f>
        <v>0</v>
      </c>
      <c r="F50" s="4">
        <v>0</v>
      </c>
    </row>
    <row r="51" spans="1:6" ht="54" x14ac:dyDescent="0.3">
      <c r="A51" s="120" t="s">
        <v>38</v>
      </c>
      <c r="B51" s="124">
        <v>244</v>
      </c>
      <c r="C51" s="124">
        <v>342</v>
      </c>
      <c r="D51" s="5">
        <f t="shared" si="5"/>
        <v>0</v>
      </c>
      <c r="E51" s="2">
        <f>'иные субсидии 2024 год '!E163</f>
        <v>0</v>
      </c>
      <c r="F51" s="4">
        <v>0</v>
      </c>
    </row>
    <row r="52" spans="1:6" ht="72" x14ac:dyDescent="0.3">
      <c r="A52" s="120" t="s">
        <v>39</v>
      </c>
      <c r="B52" s="124">
        <v>244</v>
      </c>
      <c r="C52" s="124">
        <v>343</v>
      </c>
      <c r="D52" s="5">
        <f t="shared" si="5"/>
        <v>0</v>
      </c>
      <c r="E52" s="2">
        <f>'иные субсидии 2024 год '!E164</f>
        <v>0</v>
      </c>
      <c r="F52" s="4">
        <v>0</v>
      </c>
    </row>
    <row r="53" spans="1:6" ht="72" x14ac:dyDescent="0.3">
      <c r="A53" s="120" t="s">
        <v>40</v>
      </c>
      <c r="B53" s="124">
        <v>244</v>
      </c>
      <c r="C53" s="124">
        <v>344</v>
      </c>
      <c r="D53" s="5">
        <f t="shared" si="5"/>
        <v>0</v>
      </c>
      <c r="E53" s="2">
        <f>'иные субсидии 2024 год '!E165</f>
        <v>0</v>
      </c>
      <c r="F53" s="4">
        <v>0</v>
      </c>
    </row>
    <row r="54" spans="1:6" ht="54" x14ac:dyDescent="0.3">
      <c r="A54" s="120" t="s">
        <v>41</v>
      </c>
      <c r="B54" s="124">
        <v>244</v>
      </c>
      <c r="C54" s="124">
        <v>345</v>
      </c>
      <c r="D54" s="5">
        <f t="shared" si="5"/>
        <v>0</v>
      </c>
      <c r="E54" s="2">
        <f>'иные субсидии 2024 год '!E166</f>
        <v>0</v>
      </c>
      <c r="F54" s="4">
        <v>0</v>
      </c>
    </row>
    <row r="55" spans="1:6" ht="72" x14ac:dyDescent="0.3">
      <c r="A55" s="120" t="s">
        <v>42</v>
      </c>
      <c r="B55" s="124">
        <v>244</v>
      </c>
      <c r="C55" s="124">
        <v>346</v>
      </c>
      <c r="D55" s="5">
        <f t="shared" si="5"/>
        <v>0</v>
      </c>
      <c r="E55" s="2">
        <f>'иные субсидии 2024 год '!E167</f>
        <v>0</v>
      </c>
      <c r="F55" s="4">
        <v>0</v>
      </c>
    </row>
    <row r="56" spans="1:6" ht="108" x14ac:dyDescent="0.3">
      <c r="A56" s="174" t="s">
        <v>286</v>
      </c>
      <c r="B56" s="175">
        <v>244</v>
      </c>
      <c r="C56" s="175">
        <v>347</v>
      </c>
      <c r="D56" s="5">
        <f>E56+F56</f>
        <v>0</v>
      </c>
      <c r="E56" s="2">
        <v>0</v>
      </c>
      <c r="F56" s="4">
        <v>0</v>
      </c>
    </row>
    <row r="57" spans="1:6" ht="108" x14ac:dyDescent="0.3">
      <c r="A57" s="120" t="s">
        <v>43</v>
      </c>
      <c r="B57" s="124">
        <v>244</v>
      </c>
      <c r="C57" s="124">
        <v>349</v>
      </c>
      <c r="D57" s="5">
        <f t="shared" si="5"/>
        <v>0</v>
      </c>
      <c r="E57" s="2">
        <f>'иные субсидии 2024 год '!E169</f>
        <v>0</v>
      </c>
      <c r="F57" s="4">
        <v>0</v>
      </c>
    </row>
    <row r="58" spans="1:6" ht="32.4" customHeight="1" x14ac:dyDescent="0.3">
      <c r="A58" s="386" t="s">
        <v>198</v>
      </c>
      <c r="B58" s="387"/>
      <c r="C58" s="387"/>
      <c r="D58" s="387"/>
      <c r="E58" s="387"/>
      <c r="F58" s="388"/>
    </row>
    <row r="59" spans="1:6" ht="18" x14ac:dyDescent="0.3">
      <c r="A59" s="120" t="s">
        <v>8</v>
      </c>
      <c r="B59" s="124" t="s">
        <v>5</v>
      </c>
      <c r="C59" s="124">
        <v>200</v>
      </c>
      <c r="D59" s="5">
        <f t="shared" ref="D59" si="6">E59+F59</f>
        <v>5107868</v>
      </c>
      <c r="E59" s="2">
        <f>E61+E64+E85</f>
        <v>5107868</v>
      </c>
      <c r="F59" s="4">
        <f>F61+F64+F85</f>
        <v>0</v>
      </c>
    </row>
    <row r="60" spans="1:6" ht="18" x14ac:dyDescent="0.3">
      <c r="A60" s="120" t="s">
        <v>9</v>
      </c>
      <c r="B60" s="124"/>
      <c r="C60" s="124"/>
      <c r="D60" s="5"/>
      <c r="E60" s="2"/>
      <c r="F60" s="4"/>
    </row>
    <row r="61" spans="1:6" ht="72" x14ac:dyDescent="0.3">
      <c r="A61" s="120" t="s">
        <v>10</v>
      </c>
      <c r="B61" s="124" t="s">
        <v>5</v>
      </c>
      <c r="C61" s="124">
        <v>210</v>
      </c>
      <c r="D61" s="5">
        <f t="shared" ref="D61" si="7">E61+F61</f>
        <v>0</v>
      </c>
      <c r="E61" s="2">
        <f>E63</f>
        <v>0</v>
      </c>
      <c r="F61" s="4">
        <f>F63</f>
        <v>0</v>
      </c>
    </row>
    <row r="62" spans="1:6" ht="18" x14ac:dyDescent="0.3">
      <c r="A62" s="120" t="s">
        <v>9</v>
      </c>
      <c r="B62" s="124"/>
      <c r="C62" s="124"/>
      <c r="D62" s="5"/>
      <c r="E62" s="2"/>
      <c r="F62" s="4"/>
    </row>
    <row r="63" spans="1:6" ht="72" x14ac:dyDescent="0.3">
      <c r="A63" s="120" t="s">
        <v>197</v>
      </c>
      <c r="B63" s="124">
        <v>244</v>
      </c>
      <c r="C63" s="124">
        <v>214</v>
      </c>
      <c r="D63" s="5">
        <f>E63+F63</f>
        <v>0</v>
      </c>
      <c r="E63" s="2">
        <f>'иные субсидии 2024 год '!E175</f>
        <v>0</v>
      </c>
      <c r="F63" s="4">
        <v>0</v>
      </c>
    </row>
    <row r="64" spans="1:6" ht="36" x14ac:dyDescent="0.3">
      <c r="A64" s="120" t="s">
        <v>14</v>
      </c>
      <c r="B64" s="124" t="s">
        <v>5</v>
      </c>
      <c r="C64" s="124">
        <v>220</v>
      </c>
      <c r="D64" s="5">
        <f t="shared" ref="D64" si="8">E64+F64</f>
        <v>5107868</v>
      </c>
      <c r="E64" s="2">
        <f>E66+E67+E68+E76+E77+E80+E83</f>
        <v>5107868</v>
      </c>
      <c r="F64" s="4">
        <f>F66+F67+F68+F76+F77+F80+F83</f>
        <v>0</v>
      </c>
    </row>
    <row r="65" spans="1:6" ht="18" x14ac:dyDescent="0.3">
      <c r="A65" s="120" t="s">
        <v>9</v>
      </c>
      <c r="B65" s="124"/>
      <c r="C65" s="124"/>
      <c r="D65" s="5"/>
      <c r="E65" s="2"/>
      <c r="F65" s="4"/>
    </row>
    <row r="66" spans="1:6" ht="18" x14ac:dyDescent="0.3">
      <c r="A66" s="120" t="s">
        <v>15</v>
      </c>
      <c r="B66" s="124">
        <v>244</v>
      </c>
      <c r="C66" s="124">
        <v>221</v>
      </c>
      <c r="D66" s="5">
        <f t="shared" ref="D66:D68" si="9">E66+F66</f>
        <v>0</v>
      </c>
      <c r="E66" s="2">
        <f>'иные субсидии 2024 год '!E178</f>
        <v>0</v>
      </c>
      <c r="F66" s="4">
        <v>0</v>
      </c>
    </row>
    <row r="67" spans="1:6" ht="51" customHeight="1" x14ac:dyDescent="0.3">
      <c r="A67" s="120" t="s">
        <v>16</v>
      </c>
      <c r="B67" s="124">
        <v>244</v>
      </c>
      <c r="C67" s="124">
        <v>222</v>
      </c>
      <c r="D67" s="5">
        <f t="shared" si="9"/>
        <v>0</v>
      </c>
      <c r="E67" s="2">
        <f>'иные субсидии 2024 год '!E179</f>
        <v>0</v>
      </c>
      <c r="F67" s="4">
        <v>0</v>
      </c>
    </row>
    <row r="68" spans="1:6" ht="36" x14ac:dyDescent="0.3">
      <c r="A68" s="120" t="s">
        <v>17</v>
      </c>
      <c r="B68" s="124" t="s">
        <v>5</v>
      </c>
      <c r="C68" s="124">
        <v>223</v>
      </c>
      <c r="D68" s="5">
        <f t="shared" si="9"/>
        <v>0</v>
      </c>
      <c r="E68" s="2">
        <f t="shared" ref="E68:F68" si="10">E70+E71+E72+E73+E74</f>
        <v>0</v>
      </c>
      <c r="F68" s="4">
        <f t="shared" si="10"/>
        <v>0</v>
      </c>
    </row>
    <row r="69" spans="1:6" ht="18" x14ac:dyDescent="0.3">
      <c r="A69" s="120" t="s">
        <v>6</v>
      </c>
      <c r="B69" s="124"/>
      <c r="C69" s="124"/>
      <c r="D69" s="5"/>
      <c r="E69" s="2"/>
      <c r="F69" s="4"/>
    </row>
    <row r="70" spans="1:6" ht="68.400000000000006" customHeight="1" x14ac:dyDescent="0.3">
      <c r="A70" s="120" t="s">
        <v>18</v>
      </c>
      <c r="B70" s="124">
        <v>247</v>
      </c>
      <c r="C70" s="124">
        <v>223</v>
      </c>
      <c r="D70" s="5">
        <f t="shared" ref="D70:D76" si="11">E70+F70</f>
        <v>0</v>
      </c>
      <c r="E70" s="2">
        <f>'иные субсидии 2024 год '!E182</f>
        <v>0</v>
      </c>
      <c r="F70" s="4">
        <v>0</v>
      </c>
    </row>
    <row r="71" spans="1:6" ht="36" x14ac:dyDescent="0.3">
      <c r="A71" s="120" t="s">
        <v>19</v>
      </c>
      <c r="B71" s="124">
        <v>247</v>
      </c>
      <c r="C71" s="124">
        <v>223</v>
      </c>
      <c r="D71" s="5">
        <f t="shared" si="11"/>
        <v>0</v>
      </c>
      <c r="E71" s="2">
        <f>'иные субсидии 2024 год '!E183</f>
        <v>0</v>
      </c>
      <c r="F71" s="4">
        <v>0</v>
      </c>
    </row>
    <row r="72" spans="1:6" ht="54" x14ac:dyDescent="0.3">
      <c r="A72" s="120" t="s">
        <v>20</v>
      </c>
      <c r="B72" s="124">
        <v>247</v>
      </c>
      <c r="C72" s="124">
        <v>223</v>
      </c>
      <c r="D72" s="5">
        <f t="shared" si="11"/>
        <v>0</v>
      </c>
      <c r="E72" s="2">
        <f>'иные субсидии 2024 год '!E184</f>
        <v>0</v>
      </c>
      <c r="F72" s="4">
        <v>0</v>
      </c>
    </row>
    <row r="73" spans="1:6" ht="72" x14ac:dyDescent="0.3">
      <c r="A73" s="120" t="s">
        <v>21</v>
      </c>
      <c r="B73" s="124">
        <v>244</v>
      </c>
      <c r="C73" s="124">
        <v>223</v>
      </c>
      <c r="D73" s="5">
        <f t="shared" si="11"/>
        <v>0</v>
      </c>
      <c r="E73" s="2">
        <f>'иные субсидии 2024 год '!E185</f>
        <v>0</v>
      </c>
      <c r="F73" s="4">
        <v>0</v>
      </c>
    </row>
    <row r="74" spans="1:6" ht="54" x14ac:dyDescent="0.3">
      <c r="A74" s="120" t="s">
        <v>22</v>
      </c>
      <c r="B74" s="124">
        <v>244</v>
      </c>
      <c r="C74" s="124">
        <v>223</v>
      </c>
      <c r="D74" s="5">
        <f t="shared" si="11"/>
        <v>0</v>
      </c>
      <c r="E74" s="2">
        <f>'иные субсидии 2024 год '!E186</f>
        <v>0</v>
      </c>
      <c r="F74" s="4">
        <v>0</v>
      </c>
    </row>
    <row r="75" spans="1:6" ht="36" x14ac:dyDescent="0.3">
      <c r="A75" s="232" t="s">
        <v>306</v>
      </c>
      <c r="B75" s="233">
        <v>244</v>
      </c>
      <c r="C75" s="233">
        <v>223</v>
      </c>
      <c r="D75" s="5">
        <f t="shared" ref="D75" si="12">E75+F75</f>
        <v>0</v>
      </c>
      <c r="E75" s="2">
        <f>'иные субсидии 2024 год '!E187</f>
        <v>0</v>
      </c>
      <c r="F75" s="4">
        <v>0</v>
      </c>
    </row>
    <row r="76" spans="1:6" ht="162" x14ac:dyDescent="0.3">
      <c r="A76" s="120" t="s">
        <v>23</v>
      </c>
      <c r="B76" s="124">
        <v>244</v>
      </c>
      <c r="C76" s="124">
        <v>224</v>
      </c>
      <c r="D76" s="5">
        <f t="shared" si="11"/>
        <v>0</v>
      </c>
      <c r="E76" s="2">
        <f>'иные субсидии 2024 год '!E188</f>
        <v>0</v>
      </c>
      <c r="F76" s="4">
        <v>0</v>
      </c>
    </row>
    <row r="77" spans="1:6" ht="54" x14ac:dyDescent="0.3">
      <c r="A77" s="120" t="s">
        <v>24</v>
      </c>
      <c r="B77" s="124" t="s">
        <v>5</v>
      </c>
      <c r="C77" s="124">
        <v>225</v>
      </c>
      <c r="D77" s="2">
        <f t="shared" ref="D77" si="13">D78+D79</f>
        <v>5107868</v>
      </c>
      <c r="E77" s="2">
        <f>E78+E79</f>
        <v>5107868</v>
      </c>
      <c r="F77" s="4">
        <f t="shared" ref="F77" si="14">F78+F79</f>
        <v>0</v>
      </c>
    </row>
    <row r="78" spans="1:6" ht="18" x14ac:dyDescent="0.3">
      <c r="A78" s="371" t="s">
        <v>6</v>
      </c>
      <c r="B78" s="124">
        <v>243</v>
      </c>
      <c r="C78" s="124">
        <v>225</v>
      </c>
      <c r="D78" s="5">
        <f t="shared" ref="D78:D89" si="15">E78+F78</f>
        <v>5107868</v>
      </c>
      <c r="E78" s="2">
        <f>'иные субсидии 2024 год '!E190</f>
        <v>5107868</v>
      </c>
      <c r="F78" s="4">
        <v>0</v>
      </c>
    </row>
    <row r="79" spans="1:6" ht="18" x14ac:dyDescent="0.3">
      <c r="A79" s="446"/>
      <c r="B79" s="124">
        <v>244</v>
      </c>
      <c r="C79" s="124">
        <v>225</v>
      </c>
      <c r="D79" s="5">
        <f t="shared" si="15"/>
        <v>0</v>
      </c>
      <c r="E79" s="2">
        <f>'иные субсидии 2024 год '!E191</f>
        <v>0</v>
      </c>
      <c r="F79" s="4">
        <v>0</v>
      </c>
    </row>
    <row r="80" spans="1:6" ht="36" x14ac:dyDescent="0.3">
      <c r="A80" s="120" t="s">
        <v>58</v>
      </c>
      <c r="B80" s="124" t="s">
        <v>5</v>
      </c>
      <c r="C80" s="124">
        <v>226</v>
      </c>
      <c r="D80" s="5">
        <f t="shared" si="15"/>
        <v>0</v>
      </c>
      <c r="E80" s="2">
        <f>E81+E82</f>
        <v>0</v>
      </c>
      <c r="F80" s="4">
        <f>F81+F82</f>
        <v>0</v>
      </c>
    </row>
    <row r="81" spans="1:6" ht="18" x14ac:dyDescent="0.3">
      <c r="A81" s="371" t="s">
        <v>6</v>
      </c>
      <c r="B81" s="124">
        <v>243</v>
      </c>
      <c r="C81" s="124">
        <v>226</v>
      </c>
      <c r="D81" s="5">
        <f t="shared" si="15"/>
        <v>0</v>
      </c>
      <c r="E81" s="2">
        <f>'иные субсидии 2024 год '!E193</f>
        <v>0</v>
      </c>
      <c r="F81" s="4">
        <v>0</v>
      </c>
    </row>
    <row r="82" spans="1:6" ht="18" x14ac:dyDescent="0.3">
      <c r="A82" s="446"/>
      <c r="B82" s="124">
        <v>244</v>
      </c>
      <c r="C82" s="124">
        <v>226</v>
      </c>
      <c r="D82" s="5">
        <f t="shared" si="15"/>
        <v>0</v>
      </c>
      <c r="E82" s="2">
        <f>'иные субсидии 2024 год '!E194</f>
        <v>0</v>
      </c>
      <c r="F82" s="4">
        <v>0</v>
      </c>
    </row>
    <row r="83" spans="1:6" ht="18" x14ac:dyDescent="0.3">
      <c r="A83" s="120" t="s">
        <v>25</v>
      </c>
      <c r="B83" s="124">
        <v>244</v>
      </c>
      <c r="C83" s="124">
        <v>227</v>
      </c>
      <c r="D83" s="5">
        <f t="shared" si="15"/>
        <v>0</v>
      </c>
      <c r="E83" s="2">
        <f>'иные субсидии 2024 год '!E195</f>
        <v>0</v>
      </c>
      <c r="F83" s="4">
        <v>0</v>
      </c>
    </row>
    <row r="84" spans="1:6" ht="54" x14ac:dyDescent="0.3">
      <c r="A84" s="174" t="s">
        <v>285</v>
      </c>
      <c r="B84" s="175">
        <v>244</v>
      </c>
      <c r="C84" s="175">
        <v>228</v>
      </c>
      <c r="D84" s="5">
        <f>E84+F84</f>
        <v>0</v>
      </c>
      <c r="E84" s="2">
        <v>0</v>
      </c>
      <c r="F84" s="4">
        <v>0</v>
      </c>
    </row>
    <row r="85" spans="1:6" ht="18" x14ac:dyDescent="0.3">
      <c r="A85" s="120" t="s">
        <v>30</v>
      </c>
      <c r="B85" s="124" t="s">
        <v>5</v>
      </c>
      <c r="C85" s="124">
        <v>290</v>
      </c>
      <c r="D85" s="5">
        <f t="shared" si="15"/>
        <v>0</v>
      </c>
      <c r="E85" s="2">
        <f>E87+E88</f>
        <v>0</v>
      </c>
      <c r="F85" s="4">
        <f>F87+F88</f>
        <v>0</v>
      </c>
    </row>
    <row r="86" spans="1:6" ht="18" x14ac:dyDescent="0.3">
      <c r="A86" s="120" t="s">
        <v>9</v>
      </c>
      <c r="B86" s="124"/>
      <c r="C86" s="124"/>
      <c r="D86" s="5">
        <f t="shared" si="15"/>
        <v>0</v>
      </c>
      <c r="E86" s="2"/>
      <c r="F86" s="4"/>
    </row>
    <row r="87" spans="1:6" ht="76.95" customHeight="1" x14ac:dyDescent="0.3">
      <c r="A87" s="120" t="s">
        <v>34</v>
      </c>
      <c r="B87" s="124">
        <v>244</v>
      </c>
      <c r="C87" s="124">
        <v>296</v>
      </c>
      <c r="D87" s="5">
        <f t="shared" si="15"/>
        <v>0</v>
      </c>
      <c r="E87" s="2">
        <f>'иные субсидии 2024 год '!E199</f>
        <v>0</v>
      </c>
      <c r="F87" s="4">
        <v>0</v>
      </c>
    </row>
    <row r="88" spans="1:6" ht="70.2" customHeight="1" x14ac:dyDescent="0.3">
      <c r="A88" s="120" t="s">
        <v>35</v>
      </c>
      <c r="B88" s="124">
        <v>244</v>
      </c>
      <c r="C88" s="124">
        <v>297</v>
      </c>
      <c r="D88" s="5">
        <f t="shared" si="15"/>
        <v>0</v>
      </c>
      <c r="E88" s="2">
        <f>'иные субсидии 2024 год '!E200</f>
        <v>0</v>
      </c>
      <c r="F88" s="4">
        <v>0</v>
      </c>
    </row>
    <row r="89" spans="1:6" ht="54" x14ac:dyDescent="0.3">
      <c r="A89" s="120" t="s">
        <v>59</v>
      </c>
      <c r="B89" s="124" t="s">
        <v>5</v>
      </c>
      <c r="C89" s="124">
        <v>300</v>
      </c>
      <c r="D89" s="5">
        <f t="shared" si="15"/>
        <v>0</v>
      </c>
      <c r="E89" s="2">
        <v>0</v>
      </c>
      <c r="F89" s="4">
        <f>F91+F93+F92</f>
        <v>0</v>
      </c>
    </row>
    <row r="90" spans="1:6" ht="18" x14ac:dyDescent="0.3">
      <c r="A90" s="120" t="s">
        <v>9</v>
      </c>
      <c r="B90" s="124"/>
      <c r="C90" s="124"/>
      <c r="D90" s="5"/>
      <c r="E90" s="2"/>
      <c r="F90" s="4"/>
    </row>
    <row r="91" spans="1:6" ht="54" x14ac:dyDescent="0.3">
      <c r="A91" s="120" t="s">
        <v>36</v>
      </c>
      <c r="B91" s="124">
        <v>244</v>
      </c>
      <c r="C91" s="124">
        <v>310</v>
      </c>
      <c r="D91" s="5">
        <f t="shared" ref="D91:D93" si="16">E91+F91</f>
        <v>0</v>
      </c>
      <c r="E91" s="2">
        <v>0</v>
      </c>
      <c r="F91" s="4">
        <v>0</v>
      </c>
    </row>
    <row r="92" spans="1:6" ht="72" x14ac:dyDescent="0.3">
      <c r="A92" s="120" t="s">
        <v>68</v>
      </c>
      <c r="B92" s="124">
        <v>244</v>
      </c>
      <c r="C92" s="124">
        <v>320</v>
      </c>
      <c r="D92" s="5">
        <f t="shared" si="16"/>
        <v>0</v>
      </c>
      <c r="E92" s="2">
        <f>'иные субсидии 2024 год '!E204</f>
        <v>0</v>
      </c>
      <c r="F92" s="4">
        <v>0</v>
      </c>
    </row>
    <row r="93" spans="1:6" ht="72" x14ac:dyDescent="0.3">
      <c r="A93" s="120" t="s">
        <v>60</v>
      </c>
      <c r="B93" s="124" t="s">
        <v>5</v>
      </c>
      <c r="C93" s="124">
        <v>340</v>
      </c>
      <c r="D93" s="5">
        <f t="shared" si="16"/>
        <v>0</v>
      </c>
      <c r="E93" s="2">
        <f>E95+E96+E97+E98+E99+E100+E102</f>
        <v>0</v>
      </c>
      <c r="F93" s="4">
        <f>F95+F96+F97+F98+F99+F100+F102</f>
        <v>0</v>
      </c>
    </row>
    <row r="94" spans="1:6" ht="18" x14ac:dyDescent="0.3">
      <c r="A94" s="120" t="s">
        <v>6</v>
      </c>
      <c r="B94" s="124"/>
      <c r="C94" s="124"/>
      <c r="D94" s="5"/>
      <c r="E94" s="2"/>
      <c r="F94" s="4"/>
    </row>
    <row r="95" spans="1:6" ht="147" customHeight="1" x14ac:dyDescent="0.3">
      <c r="A95" s="120" t="s">
        <v>37</v>
      </c>
      <c r="B95" s="124">
        <v>244</v>
      </c>
      <c r="C95" s="124">
        <v>341</v>
      </c>
      <c r="D95" s="5">
        <f t="shared" ref="D95:D102" si="17">E95+F95</f>
        <v>0</v>
      </c>
      <c r="E95" s="2">
        <f>'иные субсидии 2024 год '!E207</f>
        <v>0</v>
      </c>
      <c r="F95" s="4">
        <v>0</v>
      </c>
    </row>
    <row r="96" spans="1:6" ht="65.400000000000006" customHeight="1" x14ac:dyDescent="0.3">
      <c r="A96" s="120" t="s">
        <v>38</v>
      </c>
      <c r="B96" s="124">
        <v>244</v>
      </c>
      <c r="C96" s="124">
        <v>342</v>
      </c>
      <c r="D96" s="5">
        <f t="shared" si="17"/>
        <v>0</v>
      </c>
      <c r="E96" s="2">
        <f>'иные субсидии 2024 год '!E208</f>
        <v>0</v>
      </c>
      <c r="F96" s="4">
        <v>0</v>
      </c>
    </row>
    <row r="97" spans="1:6" ht="87" customHeight="1" x14ac:dyDescent="0.3">
      <c r="A97" s="120" t="s">
        <v>39</v>
      </c>
      <c r="B97" s="124">
        <v>244</v>
      </c>
      <c r="C97" s="124">
        <v>343</v>
      </c>
      <c r="D97" s="5">
        <f t="shared" si="17"/>
        <v>0</v>
      </c>
      <c r="E97" s="2">
        <f>'иные субсидии 2024 год '!E209</f>
        <v>0</v>
      </c>
      <c r="F97" s="4">
        <v>0</v>
      </c>
    </row>
    <row r="98" spans="1:6" ht="72" x14ac:dyDescent="0.3">
      <c r="A98" s="120" t="s">
        <v>40</v>
      </c>
      <c r="B98" s="124">
        <v>244</v>
      </c>
      <c r="C98" s="124">
        <v>344</v>
      </c>
      <c r="D98" s="5">
        <f t="shared" si="17"/>
        <v>0</v>
      </c>
      <c r="E98" s="2">
        <f>'иные субсидии 2024 год '!E210</f>
        <v>0</v>
      </c>
      <c r="F98" s="4">
        <v>0</v>
      </c>
    </row>
    <row r="99" spans="1:6" ht="54" x14ac:dyDescent="0.3">
      <c r="A99" s="120" t="s">
        <v>41</v>
      </c>
      <c r="B99" s="124">
        <v>244</v>
      </c>
      <c r="C99" s="124">
        <v>345</v>
      </c>
      <c r="D99" s="5">
        <f t="shared" si="17"/>
        <v>0</v>
      </c>
      <c r="E99" s="2">
        <f>'иные субсидии 2024 год '!E211</f>
        <v>0</v>
      </c>
      <c r="F99" s="4">
        <v>0</v>
      </c>
    </row>
    <row r="100" spans="1:6" ht="88.2" customHeight="1" x14ac:dyDescent="0.3">
      <c r="A100" s="120" t="s">
        <v>42</v>
      </c>
      <c r="B100" s="124">
        <v>244</v>
      </c>
      <c r="C100" s="124">
        <v>346</v>
      </c>
      <c r="D100" s="5">
        <f t="shared" si="17"/>
        <v>0</v>
      </c>
      <c r="E100" s="2">
        <f>'иные субсидии 2024 год '!E212</f>
        <v>0</v>
      </c>
      <c r="F100" s="4">
        <v>0</v>
      </c>
    </row>
    <row r="101" spans="1:6" ht="88.2" customHeight="1" x14ac:dyDescent="0.3">
      <c r="A101" s="178" t="s">
        <v>286</v>
      </c>
      <c r="B101" s="179">
        <v>244</v>
      </c>
      <c r="C101" s="179">
        <v>347</v>
      </c>
      <c r="D101" s="180">
        <f>E101+F101</f>
        <v>0</v>
      </c>
      <c r="E101" s="181">
        <v>0</v>
      </c>
      <c r="F101" s="182">
        <v>0</v>
      </c>
    </row>
    <row r="102" spans="1:6" ht="108.6" thickBot="1" x14ac:dyDescent="0.35">
      <c r="A102" s="32" t="s">
        <v>43</v>
      </c>
      <c r="B102" s="33">
        <v>244</v>
      </c>
      <c r="C102" s="33">
        <v>349</v>
      </c>
      <c r="D102" s="34">
        <f t="shared" si="17"/>
        <v>0</v>
      </c>
      <c r="E102" s="35">
        <f>'иные субсидии 2024 год '!E214</f>
        <v>0</v>
      </c>
      <c r="F102" s="104">
        <v>0</v>
      </c>
    </row>
    <row r="103" spans="1:6" ht="18" x14ac:dyDescent="0.3">
      <c r="A103" s="15"/>
      <c r="B103" s="19"/>
      <c r="C103" s="19"/>
      <c r="D103" s="36"/>
      <c r="E103" s="36"/>
      <c r="F103" s="36"/>
    </row>
    <row r="104" spans="1:6" ht="15" x14ac:dyDescent="0.3">
      <c r="A104" s="11"/>
    </row>
    <row r="105" spans="1:6" ht="36" x14ac:dyDescent="0.35">
      <c r="A105" s="29" t="s">
        <v>52</v>
      </c>
      <c r="B105" s="373"/>
      <c r="C105" s="373"/>
      <c r="D105" s="10"/>
      <c r="E105" s="373" t="s">
        <v>266</v>
      </c>
      <c r="F105" s="373"/>
    </row>
    <row r="106" spans="1:6" ht="18" x14ac:dyDescent="0.35">
      <c r="A106" s="29"/>
      <c r="B106" s="445" t="s">
        <v>53</v>
      </c>
      <c r="C106" s="445"/>
      <c r="D106" s="10"/>
      <c r="E106" s="445" t="s">
        <v>54</v>
      </c>
      <c r="F106" s="445"/>
    </row>
    <row r="107" spans="1:6" ht="18" x14ac:dyDescent="0.35">
      <c r="A107" s="29"/>
      <c r="B107" s="10"/>
      <c r="C107" s="10"/>
      <c r="D107" s="10"/>
      <c r="E107" s="10"/>
      <c r="F107" s="10"/>
    </row>
    <row r="108" spans="1:6" ht="36" x14ac:dyDescent="0.35">
      <c r="A108" s="29" t="s">
        <v>55</v>
      </c>
      <c r="B108" s="373"/>
      <c r="C108" s="373"/>
      <c r="D108" s="10"/>
      <c r="E108" s="373" t="s">
        <v>267</v>
      </c>
      <c r="F108" s="373"/>
    </row>
    <row r="109" spans="1:6" ht="18" x14ac:dyDescent="0.35">
      <c r="A109" s="29"/>
      <c r="B109" s="445" t="s">
        <v>53</v>
      </c>
      <c r="C109" s="445"/>
      <c r="D109" s="10"/>
      <c r="E109" s="445" t="s">
        <v>54</v>
      </c>
      <c r="F109" s="445"/>
    </row>
    <row r="110" spans="1:6" ht="18" x14ac:dyDescent="0.35">
      <c r="A110" s="29"/>
      <c r="B110" s="121"/>
      <c r="C110" s="121"/>
      <c r="D110" s="10"/>
      <c r="E110" s="121"/>
      <c r="F110" s="121"/>
    </row>
    <row r="111" spans="1:6" ht="18" x14ac:dyDescent="0.35">
      <c r="A111" s="29" t="s">
        <v>56</v>
      </c>
      <c r="B111" s="373"/>
      <c r="C111" s="373"/>
      <c r="D111" s="10"/>
      <c r="E111" s="373" t="s">
        <v>267</v>
      </c>
      <c r="F111" s="373"/>
    </row>
    <row r="112" spans="1:6" ht="18" x14ac:dyDescent="0.35">
      <c r="A112" s="29"/>
      <c r="B112" s="445" t="s">
        <v>53</v>
      </c>
      <c r="C112" s="445"/>
      <c r="D112" s="10"/>
      <c r="E112" s="445" t="s">
        <v>54</v>
      </c>
      <c r="F112" s="445"/>
    </row>
    <row r="113" spans="1:6" ht="18" x14ac:dyDescent="0.35">
      <c r="A113" s="29" t="s">
        <v>57</v>
      </c>
      <c r="B113" s="10"/>
      <c r="C113" s="10"/>
      <c r="D113" s="10"/>
      <c r="E113" s="10"/>
      <c r="F113" s="10"/>
    </row>
    <row r="114" spans="1:6" ht="18" x14ac:dyDescent="0.35">
      <c r="A114" s="381" t="s">
        <v>44</v>
      </c>
      <c r="B114" s="381"/>
      <c r="C114" s="10"/>
      <c r="D114" s="10"/>
      <c r="E114" s="10"/>
      <c r="F114" s="10"/>
    </row>
  </sheetData>
  <mergeCells count="28">
    <mergeCell ref="A114:B114"/>
    <mergeCell ref="B109:C109"/>
    <mergeCell ref="E109:F109"/>
    <mergeCell ref="B111:C111"/>
    <mergeCell ref="E111:F111"/>
    <mergeCell ref="B112:C112"/>
    <mergeCell ref="E112:F112"/>
    <mergeCell ref="B105:C105"/>
    <mergeCell ref="E105:F105"/>
    <mergeCell ref="B106:C106"/>
    <mergeCell ref="E106:F106"/>
    <mergeCell ref="B108:C108"/>
    <mergeCell ref="E108:F108"/>
    <mergeCell ref="A81:A82"/>
    <mergeCell ref="A1:F1"/>
    <mergeCell ref="A2:F2"/>
    <mergeCell ref="A5:A7"/>
    <mergeCell ref="B5:B7"/>
    <mergeCell ref="C5:C7"/>
    <mergeCell ref="D5:D7"/>
    <mergeCell ref="E5:F5"/>
    <mergeCell ref="E6:F6"/>
    <mergeCell ref="A13:F13"/>
    <mergeCell ref="A33:A34"/>
    <mergeCell ref="A36:A37"/>
    <mergeCell ref="A58:F58"/>
    <mergeCell ref="A78:A79"/>
    <mergeCell ref="A9:F9"/>
  </mergeCells>
  <pageMargins left="1.3779527559055118" right="0.39370078740157483" top="0.98425196850393704" bottom="0.78740157480314965" header="0.31496062992125984" footer="0.31496062992125984"/>
  <pageSetup paperSize="9" scale="75" firstPageNumber="12" orientation="portrait" useFirstPageNumber="1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26</vt:i4>
      </vt:variant>
    </vt:vector>
  </HeadingPairs>
  <TitlesOfParts>
    <vt:vector size="53" baseType="lpstr">
      <vt:lpstr>гос.зад на 2024 год </vt:lpstr>
      <vt:lpstr>Закупки гос.задание на 2024 год</vt:lpstr>
      <vt:lpstr>обоснования гос.зад 2024 </vt:lpstr>
      <vt:lpstr>платные на 2024 год </vt:lpstr>
      <vt:lpstr>Закупки платные на 2024 год</vt:lpstr>
      <vt:lpstr>обоснования плат 2024</vt:lpstr>
      <vt:lpstr>иные субсидии 2024 год </vt:lpstr>
      <vt:lpstr>Закупки иные на 2024 год </vt:lpstr>
      <vt:lpstr>НацПрЗакупки иные на 2024 год  </vt:lpstr>
      <vt:lpstr>обоснования иные 2024 </vt:lpstr>
      <vt:lpstr>гос.задание на 2025-2026 год </vt:lpstr>
      <vt:lpstr>Закупки гос.зад на 2025-2026</vt:lpstr>
      <vt:lpstr>обоснования гос.зад 2025</vt:lpstr>
      <vt:lpstr>обоснования гос.зад 2026</vt:lpstr>
      <vt:lpstr>платные на 2025-2026 год</vt:lpstr>
      <vt:lpstr>Закупки платные на 2025-2026</vt:lpstr>
      <vt:lpstr>обоснования плат 2025</vt:lpstr>
      <vt:lpstr>обоснования плат 2026</vt:lpstr>
      <vt:lpstr>иные субсидии 2025-2026</vt:lpstr>
      <vt:lpstr>Закупки иные на 2025-2026</vt:lpstr>
      <vt:lpstr>ОБОСНОВАНИЯ гос.зад. 2024</vt:lpstr>
      <vt:lpstr>ОБОСНОВАНИЯ платные 2024</vt:lpstr>
      <vt:lpstr>ОБОСНОВАНИЯ гос.зад. 2025</vt:lpstr>
      <vt:lpstr>ОБОСНОВАНИЯ платные 2025</vt:lpstr>
      <vt:lpstr>ОБОСНОВАНИЯ гос.зад. 2026</vt:lpstr>
      <vt:lpstr>ОБОСНОВАНИЯ платные 2026</vt:lpstr>
      <vt:lpstr>Лист1</vt:lpstr>
      <vt:lpstr>'гос.зад на 2024 год '!Заголовки_для_печати</vt:lpstr>
      <vt:lpstr>'гос.задание на 2025-2026 год '!Заголовки_для_печати</vt:lpstr>
      <vt:lpstr>'Закупки гос.зад на 2025-2026'!Заголовки_для_печати</vt:lpstr>
      <vt:lpstr>'Закупки гос.задание на 2024 год'!Заголовки_для_печати</vt:lpstr>
      <vt:lpstr>'Закупки иные на 2024 год '!Заголовки_для_печати</vt:lpstr>
      <vt:lpstr>'Закупки иные на 2025-2026'!Заголовки_для_печати</vt:lpstr>
      <vt:lpstr>'Закупки платные на 2024 год'!Заголовки_для_печати</vt:lpstr>
      <vt:lpstr>'Закупки платные на 2025-2026'!Заголовки_для_печати</vt:lpstr>
      <vt:lpstr>'иные субсидии 2024 год '!Заголовки_для_печати</vt:lpstr>
      <vt:lpstr>'иные субсидии 2025-2026'!Заголовки_для_печати</vt:lpstr>
      <vt:lpstr>'НацПрЗакупки иные на 2024 год  '!Заголовки_для_печати</vt:lpstr>
      <vt:lpstr>'платные на 2024 год '!Заголовки_для_печати</vt:lpstr>
      <vt:lpstr>'платные на 2025-2026 год'!Заголовки_для_печати</vt:lpstr>
      <vt:lpstr>'гос.зад на 2024 год '!Область_печати</vt:lpstr>
      <vt:lpstr>'гос.задание на 2025-2026 год '!Область_печати</vt:lpstr>
      <vt:lpstr>'иные субсидии 2024 год '!Область_печати</vt:lpstr>
      <vt:lpstr>'иные субсидии 2025-2026'!Область_печати</vt:lpstr>
      <vt:lpstr>'обоснования гос.зад 2024 '!Область_печати</vt:lpstr>
      <vt:lpstr>'обоснования гос.зад 2025'!Область_печати</vt:lpstr>
      <vt:lpstr>'обоснования гос.зад 2026'!Область_печати</vt:lpstr>
      <vt:lpstr>'обоснования иные 2024 '!Область_печати</vt:lpstr>
      <vt:lpstr>'обоснования плат 2024'!Область_печати</vt:lpstr>
      <vt:lpstr>'обоснования плат 2025'!Область_печати</vt:lpstr>
      <vt:lpstr>'обоснования плат 2026'!Область_печати</vt:lpstr>
      <vt:lpstr>'платные на 2024 год '!Область_печати</vt:lpstr>
      <vt:lpstr>'платные на 2025-2026 год'!Область_печати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Gbux</cp:lastModifiedBy>
  <cp:lastPrinted>2024-03-27T09:20:05Z</cp:lastPrinted>
  <dcterms:created xsi:type="dcterms:W3CDTF">2019-11-07T09:21:57Z</dcterms:created>
  <dcterms:modified xsi:type="dcterms:W3CDTF">2024-04-27T08:30:16Z</dcterms:modified>
</cp:coreProperties>
</file>